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9 - Vendors\Frank Teuton\Trucks - Lines 18-73-74-75-76-77-78-82-83-84-85-86-87-88-89-90\Lines 18-73-74-75 - Ram 2500\Line 18 - Ram 2500 Enforcement\"/>
    </mc:Choice>
  </mc:AlternateContent>
  <bookViews>
    <workbookView xWindow="-120" yWindow="-120" windowWidth="29040" windowHeight="15720"/>
  </bookViews>
  <sheets>
    <sheet name="Configuration Worksheet" sheetId="1" r:id="rId1"/>
  </sheets>
  <definedNames>
    <definedName name="_xlnm.Print_Area" localSheetId="0">'Configuration Worksheet'!$A$1:$E$59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1" l="1"/>
  <c r="E27" i="1"/>
  <c r="E28" i="1"/>
  <c r="E44" i="1"/>
  <c r="E43" i="1"/>
  <c r="E42" i="1"/>
  <c r="E41" i="1"/>
  <c r="E40" i="1"/>
  <c r="E39" i="1"/>
  <c r="E38" i="1"/>
  <c r="E37" i="1"/>
  <c r="E36" i="1"/>
  <c r="E35" i="1"/>
  <c r="E34" i="1"/>
  <c r="E32" i="1"/>
  <c r="E31" i="1"/>
  <c r="E30" i="1"/>
  <c r="E29" i="1"/>
  <c r="E26" i="1"/>
  <c r="E25" i="1"/>
  <c r="E24" i="1"/>
  <c r="E20" i="1"/>
  <c r="E18" i="1"/>
  <c r="E19" i="1"/>
  <c r="E12" i="1"/>
  <c r="E13" i="1"/>
  <c r="E11" i="1" l="1"/>
  <c r="E8" i="1"/>
  <c r="E45" i="1" l="1"/>
  <c r="D51" i="1"/>
  <c r="E47" i="1" l="1"/>
  <c r="E50" i="1" s="1"/>
  <c r="E51" i="1" s="1"/>
</calcChain>
</file>

<file path=xl/sharedStrings.xml><?xml version="1.0" encoding="utf-8"?>
<sst xmlns="http://schemas.openxmlformats.org/spreadsheetml/2006/main" count="115" uniqueCount="107">
  <si>
    <t>Unit Price</t>
  </si>
  <si>
    <t>Base Vehicle</t>
  </si>
  <si>
    <t>Vehicle Description</t>
  </si>
  <si>
    <t>Order Code</t>
  </si>
  <si>
    <t>Quantity</t>
  </si>
  <si>
    <t>Extended Price</t>
  </si>
  <si>
    <t>Optional Equipment</t>
  </si>
  <si>
    <t>Option Code</t>
  </si>
  <si>
    <t>Option Unit Price</t>
  </si>
  <si>
    <t>Add Option</t>
  </si>
  <si>
    <t>Description</t>
  </si>
  <si>
    <t>1 EA</t>
  </si>
  <si>
    <t>State Contract Number</t>
  </si>
  <si>
    <t>Vendor</t>
  </si>
  <si>
    <t>Optional Configuration</t>
  </si>
  <si>
    <t>Additional Costs</t>
  </si>
  <si>
    <t>0.35% Contract Administrative Fee</t>
  </si>
  <si>
    <t>Cost for Each Vehicle Plus Options</t>
  </si>
  <si>
    <t>Total Cost for Each Vehicle</t>
  </si>
  <si>
    <t>Total Cost for All Vehicles</t>
  </si>
  <si>
    <t>This spreadsheet is not a purchase order</t>
  </si>
  <si>
    <t>Available Exterior Colors</t>
  </si>
  <si>
    <t>LA Safety Inspection Sticker - 2 Year</t>
  </si>
  <si>
    <t>Southland Dodge</t>
  </si>
  <si>
    <t>Additional Keys (4 Total)</t>
  </si>
  <si>
    <t>(PW7) Bright White Clear Coat</t>
  </si>
  <si>
    <t>Contract Line</t>
  </si>
  <si>
    <t>Delivery ARO</t>
  </si>
  <si>
    <t>LA DEQ Waste Tire Fee (5 tires X $2.25 each)</t>
  </si>
  <si>
    <t>Agency  Information</t>
  </si>
  <si>
    <t>LPAA Approval No</t>
  </si>
  <si>
    <t>Phone:</t>
  </si>
  <si>
    <t>Requisition No</t>
  </si>
  <si>
    <t>Email:</t>
  </si>
  <si>
    <t>Shopping Cart</t>
  </si>
  <si>
    <t>Vendor Information</t>
  </si>
  <si>
    <t xml:space="preserve"> </t>
  </si>
  <si>
    <t xml:space="preserve">Vendor No. </t>
  </si>
  <si>
    <t>Frank Teuton</t>
  </si>
  <si>
    <t>985-876-1817</t>
  </si>
  <si>
    <t>frankt@southlanddodge.com</t>
  </si>
  <si>
    <t>Order Sheet Instructions</t>
  </si>
  <si>
    <t>Contact Name:</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</si>
  <si>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</si>
  <si>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Backup Alarm</t>
  </si>
  <si>
    <t>XAW</t>
  </si>
  <si>
    <t>RAM 2500 Enforcement</t>
  </si>
  <si>
    <t>180-365 Days</t>
  </si>
  <si>
    <t>Color Upcharge</t>
  </si>
  <si>
    <t>XCH</t>
  </si>
  <si>
    <t>AAP</t>
  </si>
  <si>
    <t>Blind spot/cross path detection</t>
  </si>
  <si>
    <t>XAN</t>
  </si>
  <si>
    <t>Vinyl seats</t>
  </si>
  <si>
    <t>TXX8</t>
  </si>
  <si>
    <t>Clearance lamps</t>
  </si>
  <si>
    <t>LNC</t>
  </si>
  <si>
    <t>Spotlight driver's side-LED</t>
  </si>
  <si>
    <t>DSL</t>
  </si>
  <si>
    <t>Spotlight passenger side-LED</t>
  </si>
  <si>
    <t>PSL</t>
  </si>
  <si>
    <t>FRD</t>
  </si>
  <si>
    <t>Southland Dodge Chrysler Jeep</t>
  </si>
  <si>
    <t>(PR4) Flame Red clear coat</t>
  </si>
  <si>
    <t>Upcharge Exterior Colors</t>
  </si>
  <si>
    <t>PAU</t>
  </si>
  <si>
    <t>PXJ</t>
  </si>
  <si>
    <t>Granite Crystal Metallic</t>
  </si>
  <si>
    <t>Diamond Black Pearl</t>
  </si>
  <si>
    <t>Functional rear handles/windows/locks</t>
  </si>
  <si>
    <t>DJ7L91 - 2UA</t>
  </si>
  <si>
    <t>Forged Blue Metallic</t>
  </si>
  <si>
    <t>PCG</t>
  </si>
  <si>
    <t>4WD w/ 6.4L V8 HEMI MDS, 6'4" bed</t>
  </si>
  <si>
    <t>DJ7L91-24A</t>
  </si>
  <si>
    <t>4WD w/6.4L V8 HEMI MDS, 8' bed</t>
  </si>
  <si>
    <t>DJ7L92-2UA</t>
  </si>
  <si>
    <t>DJ7L92-24A</t>
  </si>
  <si>
    <t>4WD w/6.7L I6 Cummins Turbo Diesel 6'4" bed</t>
  </si>
  <si>
    <t>4WD w/6.7L I6 Cummins Turbo Diesel 8' bed</t>
  </si>
  <si>
    <t>A7D</t>
  </si>
  <si>
    <t>ANT</t>
  </si>
  <si>
    <t>Special Services Vehicle Group (aux switches,dash passthrough, transfer case shield, upfit module)</t>
  </si>
  <si>
    <t>Bed Utility Group (spray-in bedliner, LED lights, bed step)</t>
  </si>
  <si>
    <t>AAU</t>
  </si>
  <si>
    <t>Dual alternators 400 amps</t>
  </si>
  <si>
    <t>XBJ</t>
  </si>
  <si>
    <t>Rear wheelhouse liners</t>
  </si>
  <si>
    <t>MWH</t>
  </si>
  <si>
    <t>Transfer case skid plate shield</t>
  </si>
  <si>
    <t>XEF</t>
  </si>
  <si>
    <t>Upfitter electronic module</t>
  </si>
  <si>
    <t>XXS</t>
  </si>
  <si>
    <t>Mopar front and rear rubber floor mats</t>
  </si>
  <si>
    <t>CLF</t>
  </si>
  <si>
    <t>Safety Group (Lane management, Blind spot cross path detection, drowsy driver detection, adaptive steering, LED tail lamps, steer wheel audio control, rain sensitive wipers)</t>
  </si>
  <si>
    <t>A7C</t>
  </si>
  <si>
    <r>
      <rPr>
        <b/>
        <sz val="11"/>
        <color theme="1"/>
        <rFont val="Calibri"/>
        <family val="2"/>
        <scheme val="minor"/>
      </rPr>
      <t>NOTE:</t>
    </r>
    <r>
      <rPr>
        <sz val="11"/>
        <color theme="1"/>
        <rFont val="Calibri"/>
        <family val="2"/>
        <scheme val="minor"/>
      </rPr>
      <t xml:space="preserve"> Comes with cloth seats,vinyl floor, anti-spin differential.  A/C, Cruise control,  power locks/windows/mirrors, trailer brake control, and electronic shift-on-the-fly transfer case are standard features.  Includes Flasher System - headlamps and tail lamps, Wiring Harness - grill lamps, speakers, horn/siren-inline connection for customer furnished switch, customer connection to front door speakers, Winch - 9000lbs minimum rated line pull (single line), minimum of 4.6 horsepower motor, Power In, Power Out, free spooling clutch,  minimum of 156:1 gear ratio, battery cables with terminals, 12 foot minimum hand-held remote clutch, minimum of 125 feet of wire rope, fairlead roller, Tubular Mounting System.  Rear windows, door handles, and inside rear door locks are inoperable. Setina full width rear partition PK0355DRT102500CC included.</t>
    </r>
  </si>
  <si>
    <t>Tradesman Level 1 Group (12" radio, 115V outlet, black tubular side steps, rear power sliding window)</t>
  </si>
  <si>
    <t>A7B</t>
  </si>
  <si>
    <t>Tradesman Level 2 Group (Tradesman Level 1 Group + Chrome App Group)</t>
  </si>
  <si>
    <t>AGS</t>
  </si>
  <si>
    <t>Commercial Features Package (115V outlets, park sensors front/rear)</t>
  </si>
  <si>
    <t>Chrome Appearance Group (chrome bumpers/grille, 18" wheels/tires)</t>
  </si>
  <si>
    <t>Standard Equipment</t>
  </si>
  <si>
    <t>TCP/WBF</t>
  </si>
  <si>
    <t>Off Road Tires /18" Wheels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</si>
</sst>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8"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95">
    <xf numFmtId="0" fontId="0" fillId="0" borderId="0" xfId="0"/>
    <xf numFmtId="0" fontId="1" fillId="0" borderId="18"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0" fontId="1" fillId="0" borderId="18" xfId="0" applyFont="1" applyBorder="1" applyAlignment="1" applyProtection="1">
      <alignment wrapText="1"/>
      <protection hidden="1"/>
    </xf>
    <xf numFmtId="0" fontId="1" fillId="0" borderId="12" xfId="0" applyFont="1" applyBorder="1" applyAlignment="1" applyProtection="1">
      <alignment horizontal="center"/>
      <protection hidden="1"/>
    </xf>
    <xf numFmtId="0" fontId="1" fillId="0" borderId="13" xfId="0" applyFont="1" applyBorder="1" applyAlignment="1" applyProtection="1">
      <alignment horizontal="center"/>
      <protection hidden="1"/>
    </xf>
    <xf numFmtId="0" fontId="3" fillId="0" borderId="10" xfId="0" applyFont="1" applyBorder="1" applyAlignment="1" applyProtection="1">
      <alignment horizontal="center" vertical="center"/>
      <protection hidden="1"/>
    </xf>
    <xf numFmtId="0" fontId="1" fillId="0" borderId="13"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0" fillId="0" borderId="18" xfId="0" applyBorder="1" applyAlignment="1" applyProtection="1">
      <alignment wrapText="1"/>
      <protection hidden="1"/>
    </xf>
    <xf numFmtId="0" fontId="0" fillId="0" borderId="19" xfId="0" applyBorder="1" applyProtection="1">
      <protection hidden="1"/>
    </xf>
    <xf numFmtId="44" fontId="0" fillId="0" borderId="19" xfId="1" applyFont="1" applyBorder="1" applyProtection="1">
      <protection hidden="1"/>
    </xf>
    <xf numFmtId="0" fontId="0" fillId="2" borderId="19" xfId="0" applyFill="1" applyBorder="1" applyProtection="1">
      <protection locked="0"/>
    </xf>
    <xf numFmtId="44" fontId="0" fillId="0" borderId="20" xfId="0" applyNumberFormat="1" applyBorder="1" applyProtection="1">
      <protection hidden="1"/>
    </xf>
    <xf numFmtId="44" fontId="0" fillId="0" borderId="19" xfId="1" applyFont="1" applyBorder="1" applyAlignment="1" applyProtection="1">
      <protection hidden="1"/>
    </xf>
    <xf numFmtId="44" fontId="0" fillId="0" borderId="20" xfId="0" applyNumberFormat="1" applyBorder="1" applyAlignment="1" applyProtection="1">
      <alignment horizontal="center"/>
      <protection hidden="1"/>
    </xf>
    <xf numFmtId="0" fontId="1" fillId="0" borderId="20" xfId="0" applyFont="1" applyBorder="1" applyAlignment="1">
      <alignment horizontal="center"/>
    </xf>
    <xf numFmtId="0" fontId="0" fillId="0" borderId="18" xfId="0" applyBorder="1" applyAlignment="1">
      <alignment horizontal="right"/>
    </xf>
    <xf numFmtId="0" fontId="1" fillId="0" borderId="24" xfId="0" applyFont="1" applyBorder="1" applyAlignment="1">
      <alignment horizontal="right"/>
    </xf>
    <xf numFmtId="0" fontId="0" fillId="0" borderId="25" xfId="0" applyBorder="1" applyAlignment="1">
      <alignment horizontal="right"/>
    </xf>
    <xf numFmtId="0" fontId="0" fillId="0" borderId="26" xfId="0" applyBorder="1" applyAlignment="1">
      <alignment horizontal="right"/>
    </xf>
    <xf numFmtId="49" fontId="0" fillId="0" borderId="27" xfId="0" applyNumberFormat="1" applyBorder="1" applyAlignment="1" applyProtection="1">
      <alignment horizontal="center"/>
      <protection hidden="1"/>
    </xf>
    <xf numFmtId="44" fontId="0" fillId="0" borderId="28" xfId="0" applyNumberFormat="1" applyBorder="1" applyProtection="1">
      <protection hidden="1"/>
    </xf>
    <xf numFmtId="0" fontId="0" fillId="0" borderId="27" xfId="0" applyBorder="1" applyAlignment="1" applyProtection="1">
      <alignment horizontal="center"/>
      <protection hidden="1"/>
    </xf>
    <xf numFmtId="0" fontId="6" fillId="2" borderId="20" xfId="0" applyFont="1" applyFill="1" applyBorder="1" applyAlignment="1" applyProtection="1">
      <alignment horizontal="left"/>
      <protection locked="0"/>
    </xf>
    <xf numFmtId="0" fontId="0" fillId="0" borderId="19" xfId="0" applyBorder="1" applyAlignment="1" applyProtection="1">
      <alignment horizontal="center"/>
      <protection hidden="1"/>
    </xf>
    <xf numFmtId="44" fontId="0" fillId="5" borderId="27" xfId="1" applyFont="1" applyFill="1" applyBorder="1" applyAlignment="1" applyProtection="1">
      <protection hidden="1"/>
    </xf>
    <xf numFmtId="44" fontId="0" fillId="0" borderId="27" xfId="1" applyFont="1" applyFill="1" applyBorder="1" applyAlignment="1" applyProtection="1">
      <protection hidden="1"/>
    </xf>
    <xf numFmtId="44" fontId="0" fillId="5" borderId="19" xfId="1" applyFont="1" applyFill="1" applyBorder="1" applyAlignment="1" applyProtection="1">
      <protection hidden="1"/>
    </xf>
    <xf numFmtId="0" fontId="6" fillId="0" borderId="27" xfId="0" applyFont="1" applyBorder="1" applyAlignment="1" applyProtection="1">
      <alignment horizontal="center"/>
      <protection hidden="1"/>
    </xf>
    <xf numFmtId="0" fontId="7" fillId="0" borderId="11" xfId="0" applyFont="1" applyBorder="1" applyAlignment="1" applyProtection="1">
      <alignment horizontal="center" wrapText="1"/>
      <protection hidden="1"/>
    </xf>
    <xf numFmtId="0" fontId="1" fillId="0" borderId="0" xfId="0" applyFont="1"/>
    <xf numFmtId="0" fontId="0" fillId="2" borderId="19" xfId="0" applyFill="1" applyBorder="1" applyAlignment="1" applyProtection="1">
      <alignment horizontal="center" wrapText="1"/>
      <protection locked="0"/>
    </xf>
    <xf numFmtId="0" fontId="0" fillId="5" borderId="19" xfId="0" applyFill="1" applyBorder="1" applyAlignment="1" applyProtection="1">
      <alignment horizontal="center" wrapText="1"/>
      <protection hidden="1"/>
    </xf>
    <xf numFmtId="0" fontId="0" fillId="0" borderId="19" xfId="0" applyBorder="1" applyAlignment="1" applyProtection="1">
      <alignment wrapText="1"/>
      <protection hidden="1"/>
    </xf>
    <xf numFmtId="49" fontId="0" fillId="0" borderId="19" xfId="0" applyNumberFormat="1" applyBorder="1" applyAlignment="1" applyProtection="1">
      <alignment horizontal="center"/>
      <protection hidden="1"/>
    </xf>
    <xf numFmtId="44" fontId="0" fillId="0" borderId="19" xfId="1" applyFont="1" applyFill="1" applyBorder="1" applyAlignment="1" applyProtection="1">
      <protection hidden="1"/>
    </xf>
    <xf numFmtId="44" fontId="0" fillId="0" borderId="27" xfId="1" applyFont="1" applyBorder="1" applyAlignment="1" applyProtection="1">
      <protection hidden="1"/>
    </xf>
    <xf numFmtId="0" fontId="0" fillId="0" borderId="19" xfId="0" applyBorder="1" applyAlignment="1" applyProtection="1">
      <alignment horizontal="center" wrapText="1"/>
      <protection hidden="1"/>
    </xf>
    <xf numFmtId="0" fontId="0" fillId="0" borderId="5" xfId="0" applyBorder="1" applyAlignment="1" applyProtection="1">
      <alignment horizontal="center"/>
      <protection hidden="1"/>
    </xf>
    <xf numFmtId="0" fontId="1" fillId="0" borderId="19" xfId="0" applyFont="1" applyBorder="1" applyAlignment="1" applyProtection="1">
      <alignment horizontal="center"/>
      <protection hidden="1"/>
    </xf>
    <xf numFmtId="0" fontId="0" fillId="2" borderId="19"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0" fillId="0" borderId="19" xfId="0" applyBorder="1" applyAlignment="1">
      <alignment horizontal="center"/>
    </xf>
    <xf numFmtId="0" fontId="0" fillId="0" borderId="0" xfId="0" applyAlignment="1">
      <alignment horizontal="center"/>
    </xf>
    <xf numFmtId="44" fontId="0" fillId="0" borderId="0" xfId="0" applyNumberFormat="1"/>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0" fillId="0" borderId="19" xfId="0" applyBorder="1" applyAlignment="1" applyProtection="1">
      <alignment horizontal="center" wrapText="1"/>
      <protection hidden="1"/>
    </xf>
    <xf numFmtId="0" fontId="0" fillId="0" borderId="19" xfId="0" applyBorder="1" applyAlignment="1">
      <alignment horizontal="left"/>
    </xf>
    <xf numFmtId="164" fontId="0" fillId="0" borderId="19" xfId="0" applyNumberFormat="1" applyBorder="1" applyAlignment="1">
      <alignment horizontal="left"/>
    </xf>
    <xf numFmtId="164" fontId="0" fillId="0" borderId="20" xfId="0" applyNumberFormat="1"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2" fillId="4" borderId="18" xfId="0" applyFont="1" applyFill="1" applyBorder="1" applyAlignment="1" applyProtection="1">
      <alignment horizontal="center"/>
      <protection hidden="1"/>
    </xf>
    <xf numFmtId="0" fontId="2" fillId="4" borderId="19" xfId="0" applyFont="1" applyFill="1" applyBorder="1" applyAlignment="1" applyProtection="1">
      <alignment horizontal="center"/>
      <protection hidden="1"/>
    </xf>
    <xf numFmtId="0" fontId="2" fillId="4" borderId="20" xfId="0" applyFont="1" applyFill="1" applyBorder="1" applyAlignment="1" applyProtection="1">
      <alignment horizontal="center"/>
      <protection hidden="1"/>
    </xf>
    <xf numFmtId="0" fontId="6" fillId="2" borderId="19" xfId="0" applyFont="1" applyFill="1" applyBorder="1" applyAlignment="1" applyProtection="1">
      <alignment horizontal="center" wrapText="1"/>
      <protection locked="0"/>
    </xf>
    <xf numFmtId="0" fontId="6" fillId="2" borderId="29" xfId="0" applyFont="1" applyFill="1" applyBorder="1" applyAlignment="1" applyProtection="1">
      <alignment horizontal="center" wrapText="1"/>
      <protection locked="0"/>
    </xf>
    <xf numFmtId="0" fontId="6" fillId="2" borderId="30" xfId="0" applyFont="1" applyFill="1" applyBorder="1" applyAlignment="1" applyProtection="1">
      <alignment horizontal="center" wrapText="1"/>
      <protection locked="0"/>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2" fillId="4" borderId="4" xfId="0" applyFont="1" applyFill="1" applyBorder="1" applyAlignment="1" applyProtection="1">
      <alignment horizontal="center"/>
      <protection hidden="1"/>
    </xf>
    <xf numFmtId="0" fontId="2" fillId="4" borderId="5" xfId="0" applyFont="1" applyFill="1" applyBorder="1" applyAlignment="1" applyProtection="1">
      <alignment horizontal="center"/>
      <protection hidden="1"/>
    </xf>
    <xf numFmtId="0" fontId="2" fillId="4" borderId="6" xfId="0" applyFont="1" applyFill="1" applyBorder="1" applyAlignment="1" applyProtection="1">
      <alignment horizontal="center"/>
      <protection hidden="1"/>
    </xf>
    <xf numFmtId="0" fontId="2" fillId="4" borderId="18" xfId="0" applyFont="1" applyFill="1" applyBorder="1" applyAlignment="1" applyProtection="1">
      <alignment horizontal="center" wrapText="1"/>
      <protection hidden="1"/>
    </xf>
    <xf numFmtId="0" fontId="2" fillId="4" borderId="19" xfId="0" applyFont="1" applyFill="1" applyBorder="1" applyAlignment="1" applyProtection="1">
      <alignment horizontal="center" wrapText="1"/>
      <protection hidden="1"/>
    </xf>
    <xf numFmtId="0" fontId="2" fillId="4" borderId="20" xfId="0" applyFont="1" applyFill="1" applyBorder="1" applyAlignment="1" applyProtection="1">
      <alignment horizontal="center" wrapText="1"/>
      <protection hidden="1"/>
    </xf>
    <xf numFmtId="0" fontId="2" fillId="4" borderId="4" xfId="0" applyFont="1" applyFill="1" applyBorder="1" applyAlignment="1" applyProtection="1">
      <alignment horizontal="center" wrapText="1"/>
      <protection hidden="1"/>
    </xf>
    <xf numFmtId="0" fontId="2" fillId="4" borderId="5" xfId="0" applyFont="1" applyFill="1" applyBorder="1" applyAlignment="1" applyProtection="1">
      <alignment horizontal="center" wrapText="1"/>
      <protection hidden="1"/>
    </xf>
    <xf numFmtId="0" fontId="2" fillId="4" borderId="6" xfId="0" applyFont="1" applyFill="1" applyBorder="1" applyAlignment="1" applyProtection="1">
      <alignment horizontal="center" wrapText="1"/>
      <protection hidden="1"/>
    </xf>
    <xf numFmtId="0" fontId="0" fillId="0" borderId="18" xfId="0" applyBorder="1" applyAlignment="1" applyProtection="1">
      <alignment horizontal="right"/>
      <protection hidden="1"/>
    </xf>
    <xf numFmtId="0" fontId="0" fillId="0" borderId="19" xfId="0" applyBorder="1" applyAlignment="1" applyProtection="1">
      <alignment horizontal="right"/>
      <protection hidden="1"/>
    </xf>
    <xf numFmtId="0" fontId="0" fillId="0" borderId="19" xfId="0" applyBorder="1" applyAlignment="1" applyProtection="1">
      <alignment horizontal="center" wrapText="1"/>
      <protection hidden="1"/>
    </xf>
    <xf numFmtId="0" fontId="0" fillId="0" borderId="4" xfId="0" applyBorder="1" applyAlignment="1" applyProtection="1">
      <alignment horizontal="left" wrapText="1"/>
      <protection hidden="1"/>
    </xf>
    <xf numFmtId="0" fontId="0" fillId="0" borderId="5" xfId="0" applyBorder="1" applyAlignment="1" applyProtection="1">
      <alignment horizontal="left" wrapText="1"/>
      <protection hidden="1"/>
    </xf>
    <xf numFmtId="0" fontId="0" fillId="0" borderId="6" xfId="0" applyBorder="1" applyAlignment="1" applyProtection="1">
      <alignment horizontal="left" wrapText="1"/>
      <protection hidden="1"/>
    </xf>
    <xf numFmtId="0" fontId="3" fillId="4" borderId="15" xfId="0" applyFont="1" applyFill="1" applyBorder="1" applyAlignment="1" applyProtection="1">
      <alignment horizontal="center"/>
      <protection hidden="1"/>
    </xf>
    <xf numFmtId="0" fontId="3" fillId="4" borderId="16" xfId="0" applyFont="1" applyFill="1" applyBorder="1" applyAlignment="1" applyProtection="1">
      <alignment horizontal="center"/>
      <protection hidden="1"/>
    </xf>
    <xf numFmtId="0" fontId="3" fillId="4" borderId="17" xfId="0" applyFont="1" applyFill="1" applyBorder="1" applyAlignment="1" applyProtection="1">
      <alignment horizontal="center"/>
      <protection hidden="1"/>
    </xf>
    <xf numFmtId="0" fontId="5" fillId="3" borderId="1" xfId="0" applyFont="1" applyFill="1" applyBorder="1" applyAlignment="1" applyProtection="1">
      <alignment horizontal="center"/>
      <protection hidden="1"/>
    </xf>
    <xf numFmtId="0" fontId="0" fillId="3" borderId="2" xfId="0" applyFill="1" applyBorder="1" applyAlignment="1" applyProtection="1">
      <alignment horizontal="center"/>
      <protection hidden="1"/>
    </xf>
    <xf numFmtId="0" fontId="0" fillId="3" borderId="3" xfId="0" applyFill="1" applyBorder="1" applyAlignment="1" applyProtection="1">
      <alignment horizontal="center"/>
      <protection hidden="1"/>
    </xf>
    <xf numFmtId="0" fontId="3" fillId="4" borderId="4" xfId="0" applyFont="1" applyFill="1" applyBorder="1" applyAlignment="1" applyProtection="1">
      <alignment horizontal="center"/>
      <protection hidden="1"/>
    </xf>
    <xf numFmtId="0" fontId="3" fillId="4" borderId="5" xfId="0" applyFont="1" applyFill="1" applyBorder="1" applyAlignment="1" applyProtection="1">
      <alignment horizontal="center"/>
      <protection hidden="1"/>
    </xf>
    <xf numFmtId="0" fontId="3" fillId="4" borderId="6" xfId="0" applyFont="1" applyFill="1" applyBorder="1" applyAlignment="1" applyProtection="1">
      <alignment horizontal="center"/>
      <protection hidden="1"/>
    </xf>
    <xf numFmtId="0" fontId="6" fillId="5" borderId="7" xfId="0" applyFont="1" applyFill="1" applyBorder="1" applyAlignment="1" applyProtection="1">
      <alignment horizontal="left" wrapText="1"/>
      <protection hidden="1"/>
    </xf>
    <xf numFmtId="0" fontId="6" fillId="5" borderId="8" xfId="0" applyFont="1" applyFill="1" applyBorder="1" applyAlignment="1" applyProtection="1">
      <alignment horizontal="left" wrapText="1"/>
      <protection hidden="1"/>
    </xf>
    <xf numFmtId="0" fontId="6" fillId="5" borderId="9" xfId="0" applyFont="1" applyFill="1" applyBorder="1" applyAlignment="1" applyProtection="1">
      <alignment horizontal="left" wrapText="1"/>
      <protection hidden="1"/>
    </xf>
    <xf numFmtId="0" fontId="1" fillId="0" borderId="14" xfId="0" applyFont="1" applyBorder="1" applyAlignment="1" applyProtection="1">
      <alignment horizontal="center"/>
      <protection hidden="1"/>
    </xf>
    <xf numFmtId="0" fontId="1" fillId="0" borderId="11" xfId="0" applyFont="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1"/>
  <sheetViews>
    <sheetView tabSelected="1" view="pageLayout" topLeftCell="A31" zoomScaleNormal="100" workbookViewId="0">
      <selection activeCell="B35" sqref="B35"/>
    </sheetView>
  </sheetViews>
  <sheetFormatPr defaultRowHeight="15" x14ac:dyDescent="0.25"/>
  <cols>
    <col min="1" max="1" width="45" bestFit="1" customWidth="1"/>
    <col min="2" max="2" width="14.28515625" customWidth="1"/>
    <col min="3" max="3" width="16.7109375" customWidth="1"/>
    <col min="4" max="4" width="17.28515625" style="46" bestFit="1" customWidth="1"/>
    <col min="5" max="5" width="16.42578125" customWidth="1"/>
    <col min="6" max="6" width="11.140625" bestFit="1" customWidth="1"/>
  </cols>
  <sheetData>
    <row r="1" spans="1:6" ht="27" customHeight="1" thickTop="1" x14ac:dyDescent="0.3">
      <c r="A1" s="84" t="s">
        <v>20</v>
      </c>
      <c r="B1" s="85"/>
      <c r="C1" s="85"/>
      <c r="D1" s="85"/>
      <c r="E1" s="86"/>
    </row>
    <row r="2" spans="1:6" ht="21" x14ac:dyDescent="0.35">
      <c r="A2" s="87" t="s">
        <v>41</v>
      </c>
      <c r="B2" s="88"/>
      <c r="C2" s="88"/>
      <c r="D2" s="88"/>
      <c r="E2" s="89"/>
    </row>
    <row r="3" spans="1:6" ht="158.25" customHeight="1" thickBot="1" x14ac:dyDescent="0.3">
      <c r="A3" s="90" t="s">
        <v>43</v>
      </c>
      <c r="B3" s="91"/>
      <c r="C3" s="91"/>
      <c r="D3" s="91"/>
      <c r="E3" s="92"/>
    </row>
    <row r="4" spans="1:6" s="32" customFormat="1" ht="21.75" thickBot="1" x14ac:dyDescent="0.3">
      <c r="A4" s="7" t="s">
        <v>46</v>
      </c>
      <c r="B4" s="8" t="s">
        <v>26</v>
      </c>
      <c r="C4" s="9">
        <v>18</v>
      </c>
      <c r="D4" s="8" t="s">
        <v>27</v>
      </c>
      <c r="E4" s="31" t="s">
        <v>47</v>
      </c>
    </row>
    <row r="5" spans="1:6" s="32" customFormat="1" ht="15.75" thickBot="1" x14ac:dyDescent="0.3">
      <c r="A5" s="5" t="s">
        <v>12</v>
      </c>
      <c r="B5" s="6">
        <v>4400028312</v>
      </c>
      <c r="C5" s="6" t="s">
        <v>13</v>
      </c>
      <c r="D5" s="93" t="s">
        <v>23</v>
      </c>
      <c r="E5" s="94"/>
    </row>
    <row r="6" spans="1:6" ht="21" x14ac:dyDescent="0.35">
      <c r="A6" s="81" t="s">
        <v>1</v>
      </c>
      <c r="B6" s="82"/>
      <c r="C6" s="82"/>
      <c r="D6" s="82"/>
      <c r="E6" s="83"/>
    </row>
    <row r="7" spans="1:6" x14ac:dyDescent="0.25">
      <c r="A7" s="1" t="s">
        <v>2</v>
      </c>
      <c r="B7" s="2" t="s">
        <v>3</v>
      </c>
      <c r="C7" s="2" t="s">
        <v>0</v>
      </c>
      <c r="D7" s="41" t="s">
        <v>4</v>
      </c>
      <c r="E7" s="3" t="s">
        <v>5</v>
      </c>
    </row>
    <row r="8" spans="1:6" x14ac:dyDescent="0.25">
      <c r="A8" s="10" t="s">
        <v>73</v>
      </c>
      <c r="B8" s="11" t="s">
        <v>70</v>
      </c>
      <c r="C8" s="12">
        <v>47012.97</v>
      </c>
      <c r="D8" s="42"/>
      <c r="E8" s="14">
        <f>$C8*D8</f>
        <v>0</v>
      </c>
      <c r="F8" s="47"/>
    </row>
    <row r="9" spans="1:6" ht="18.75" x14ac:dyDescent="0.3">
      <c r="A9" s="69" t="s">
        <v>14</v>
      </c>
      <c r="B9" s="70"/>
      <c r="C9" s="70"/>
      <c r="D9" s="70"/>
      <c r="E9" s="71"/>
      <c r="F9" s="47"/>
    </row>
    <row r="10" spans="1:6" x14ac:dyDescent="0.25">
      <c r="A10" s="4" t="s">
        <v>10</v>
      </c>
      <c r="B10" s="2" t="s">
        <v>3</v>
      </c>
      <c r="C10" s="2" t="s">
        <v>0</v>
      </c>
      <c r="D10" s="41" t="s">
        <v>4</v>
      </c>
      <c r="E10" s="3" t="s">
        <v>5</v>
      </c>
      <c r="F10" s="47"/>
    </row>
    <row r="11" spans="1:6" x14ac:dyDescent="0.25">
      <c r="A11" s="10" t="s">
        <v>78</v>
      </c>
      <c r="B11" s="11" t="s">
        <v>74</v>
      </c>
      <c r="C11" s="12">
        <v>58600.97</v>
      </c>
      <c r="D11" s="42"/>
      <c r="E11" s="14">
        <f>$C11*D11</f>
        <v>0</v>
      </c>
      <c r="F11" s="47"/>
    </row>
    <row r="12" spans="1:6" x14ac:dyDescent="0.25">
      <c r="A12" s="48" t="s">
        <v>75</v>
      </c>
      <c r="B12" s="49" t="s">
        <v>76</v>
      </c>
      <c r="C12" s="50">
        <v>47201.97</v>
      </c>
      <c r="D12" s="42"/>
      <c r="E12" s="14">
        <f t="shared" ref="E12:E13" si="0">$C12*D12</f>
        <v>0</v>
      </c>
      <c r="F12" s="47"/>
    </row>
    <row r="13" spans="1:6" x14ac:dyDescent="0.25">
      <c r="A13" s="48" t="s">
        <v>79</v>
      </c>
      <c r="B13" s="11" t="s">
        <v>77</v>
      </c>
      <c r="C13" s="50">
        <v>58789.97</v>
      </c>
      <c r="D13" s="42"/>
      <c r="E13" s="14">
        <f t="shared" si="0"/>
        <v>0</v>
      </c>
      <c r="F13" s="47"/>
    </row>
    <row r="14" spans="1:6" ht="18.75" x14ac:dyDescent="0.3">
      <c r="A14" s="72" t="s">
        <v>21</v>
      </c>
      <c r="B14" s="73"/>
      <c r="C14" s="73"/>
      <c r="D14" s="73"/>
      <c r="E14" s="74"/>
      <c r="F14" s="47"/>
    </row>
    <row r="15" spans="1:6" x14ac:dyDescent="0.25">
      <c r="A15" s="34" t="s">
        <v>25</v>
      </c>
      <c r="B15" s="33"/>
      <c r="C15" s="77" t="s">
        <v>63</v>
      </c>
      <c r="D15" s="77"/>
      <c r="E15" s="13"/>
    </row>
    <row r="16" spans="1:6" ht="18.75" x14ac:dyDescent="0.3">
      <c r="A16" s="66" t="s">
        <v>64</v>
      </c>
      <c r="B16" s="67"/>
      <c r="C16" s="67"/>
      <c r="D16" s="67"/>
      <c r="E16" s="68"/>
    </row>
    <row r="17" spans="1:5" x14ac:dyDescent="0.25">
      <c r="A17" s="1" t="s">
        <v>48</v>
      </c>
      <c r="B17" s="2" t="s">
        <v>7</v>
      </c>
      <c r="C17" s="2" t="s">
        <v>8</v>
      </c>
      <c r="D17" s="41" t="s">
        <v>9</v>
      </c>
      <c r="E17" s="3" t="s">
        <v>5</v>
      </c>
    </row>
    <row r="18" spans="1:5" x14ac:dyDescent="0.25">
      <c r="A18" s="51" t="s">
        <v>67</v>
      </c>
      <c r="B18" s="39" t="s">
        <v>65</v>
      </c>
      <c r="C18" s="15">
        <v>272</v>
      </c>
      <c r="D18" s="42"/>
      <c r="E18" s="14">
        <f>IF(D18="Yes",$C18*SUM(D8:D13),0)</f>
        <v>0</v>
      </c>
    </row>
    <row r="19" spans="1:5" x14ac:dyDescent="0.25">
      <c r="A19" s="34" t="s">
        <v>68</v>
      </c>
      <c r="B19" s="40" t="s">
        <v>66</v>
      </c>
      <c r="C19" s="15">
        <v>225</v>
      </c>
      <c r="D19" s="43"/>
      <c r="E19" s="14">
        <f>IF(D19="Yes",$C19*SUM(D8:D13),0)</f>
        <v>0</v>
      </c>
    </row>
    <row r="20" spans="1:5" x14ac:dyDescent="0.25">
      <c r="A20" s="34" t="s">
        <v>71</v>
      </c>
      <c r="B20" s="40" t="s">
        <v>72</v>
      </c>
      <c r="C20" s="15">
        <v>272</v>
      </c>
      <c r="D20" s="43"/>
      <c r="E20" s="14">
        <f>IF(D20="Yes",$C20*SUM(D8:D13),0)</f>
        <v>0</v>
      </c>
    </row>
    <row r="21" spans="1:5" ht="18.75" x14ac:dyDescent="0.3">
      <c r="A21" s="66" t="s">
        <v>104</v>
      </c>
      <c r="B21" s="67"/>
      <c r="C21" s="67"/>
      <c r="D21" s="67"/>
      <c r="E21" s="68"/>
    </row>
    <row r="22" spans="1:5" ht="105" customHeight="1" x14ac:dyDescent="0.25">
      <c r="A22" s="78" t="s">
        <v>97</v>
      </c>
      <c r="B22" s="79"/>
      <c r="C22" s="79"/>
      <c r="D22" s="79"/>
      <c r="E22" s="80"/>
    </row>
    <row r="23" spans="1:5" ht="21.75" customHeight="1" x14ac:dyDescent="0.3">
      <c r="A23" s="66" t="s">
        <v>6</v>
      </c>
      <c r="B23" s="67"/>
      <c r="C23" s="67"/>
      <c r="D23" s="67"/>
      <c r="E23" s="68"/>
    </row>
    <row r="24" spans="1:5" ht="15" customHeight="1" x14ac:dyDescent="0.25">
      <c r="A24" s="10" t="s">
        <v>24</v>
      </c>
      <c r="B24" s="26" t="s">
        <v>49</v>
      </c>
      <c r="C24" s="15">
        <v>253</v>
      </c>
      <c r="D24" s="42"/>
      <c r="E24" s="14">
        <f t="shared" ref="E24:E44" si="1">IF(D24="Yes",$C24*SUM($D$8:$D$13),0)</f>
        <v>0</v>
      </c>
    </row>
    <row r="25" spans="1:5" ht="15" customHeight="1" x14ac:dyDescent="0.25">
      <c r="A25" s="10" t="s">
        <v>57</v>
      </c>
      <c r="B25" s="24" t="s">
        <v>58</v>
      </c>
      <c r="C25" s="38">
        <v>600</v>
      </c>
      <c r="D25" s="44"/>
      <c r="E25" s="14">
        <f t="shared" si="1"/>
        <v>0</v>
      </c>
    </row>
    <row r="26" spans="1:5" ht="15" customHeight="1" x14ac:dyDescent="0.25">
      <c r="A26" s="10" t="s">
        <v>59</v>
      </c>
      <c r="B26" s="24" t="s">
        <v>60</v>
      </c>
      <c r="C26" s="38">
        <v>600</v>
      </c>
      <c r="D26" s="44"/>
      <c r="E26" s="14">
        <f t="shared" si="1"/>
        <v>0</v>
      </c>
    </row>
    <row r="27" spans="1:5" ht="30" customHeight="1" x14ac:dyDescent="0.25">
      <c r="A27" s="10" t="s">
        <v>103</v>
      </c>
      <c r="B27" s="24" t="s">
        <v>96</v>
      </c>
      <c r="C27" s="38">
        <v>1008</v>
      </c>
      <c r="D27" s="44"/>
      <c r="E27" s="14">
        <f t="shared" si="1"/>
        <v>0</v>
      </c>
    </row>
    <row r="28" spans="1:5" ht="44.25" customHeight="1" x14ac:dyDescent="0.25">
      <c r="A28" s="10" t="s">
        <v>98</v>
      </c>
      <c r="B28" s="26" t="s">
        <v>99</v>
      </c>
      <c r="C28" s="15">
        <v>2112</v>
      </c>
      <c r="D28" s="42"/>
      <c r="E28" s="14">
        <f t="shared" si="1"/>
        <v>0</v>
      </c>
    </row>
    <row r="29" spans="1:5" ht="30" customHeight="1" x14ac:dyDescent="0.25">
      <c r="A29" s="10" t="s">
        <v>100</v>
      </c>
      <c r="B29" s="24" t="s">
        <v>80</v>
      </c>
      <c r="C29" s="27">
        <v>2940</v>
      </c>
      <c r="D29" s="44"/>
      <c r="E29" s="14">
        <f t="shared" si="1"/>
        <v>0</v>
      </c>
    </row>
    <row r="30" spans="1:5" ht="29.25" customHeight="1" x14ac:dyDescent="0.25">
      <c r="A30" s="10" t="s">
        <v>82</v>
      </c>
      <c r="B30" s="22" t="s">
        <v>50</v>
      </c>
      <c r="C30" s="28">
        <v>631</v>
      </c>
      <c r="D30" s="44"/>
      <c r="E30" s="14">
        <f t="shared" si="1"/>
        <v>0</v>
      </c>
    </row>
    <row r="31" spans="1:5" ht="30" x14ac:dyDescent="0.25">
      <c r="A31" s="10" t="s">
        <v>83</v>
      </c>
      <c r="B31" s="36" t="s">
        <v>81</v>
      </c>
      <c r="C31" s="37">
        <v>777</v>
      </c>
      <c r="D31" s="42"/>
      <c r="E31" s="14">
        <f t="shared" si="1"/>
        <v>0</v>
      </c>
    </row>
    <row r="32" spans="1:5" ht="60" x14ac:dyDescent="0.25">
      <c r="A32" s="10" t="s">
        <v>95</v>
      </c>
      <c r="B32" s="26" t="s">
        <v>84</v>
      </c>
      <c r="C32" s="29">
        <v>2756</v>
      </c>
      <c r="D32" s="42"/>
      <c r="E32" s="14">
        <f t="shared" si="1"/>
        <v>0</v>
      </c>
    </row>
    <row r="33" spans="1:5" ht="30" x14ac:dyDescent="0.25">
      <c r="A33" s="10" t="s">
        <v>102</v>
      </c>
      <c r="B33" s="24" t="s">
        <v>101</v>
      </c>
      <c r="C33" s="27">
        <v>456</v>
      </c>
      <c r="D33" s="44"/>
      <c r="E33" s="23">
        <f t="shared" si="1"/>
        <v>0</v>
      </c>
    </row>
    <row r="34" spans="1:5" x14ac:dyDescent="0.25">
      <c r="A34" s="10" t="s">
        <v>85</v>
      </c>
      <c r="B34" s="30" t="s">
        <v>86</v>
      </c>
      <c r="C34" s="27">
        <v>456</v>
      </c>
      <c r="D34" s="44"/>
      <c r="E34" s="23">
        <f t="shared" si="1"/>
        <v>0</v>
      </c>
    </row>
    <row r="35" spans="1:5" x14ac:dyDescent="0.25">
      <c r="A35" s="10" t="s">
        <v>87</v>
      </c>
      <c r="B35" s="30" t="s">
        <v>88</v>
      </c>
      <c r="C35" s="27">
        <v>180</v>
      </c>
      <c r="D35" s="44"/>
      <c r="E35" s="23">
        <f t="shared" si="1"/>
        <v>0</v>
      </c>
    </row>
    <row r="36" spans="1:5" x14ac:dyDescent="0.25">
      <c r="A36" s="10" t="s">
        <v>89</v>
      </c>
      <c r="B36" s="24" t="s">
        <v>90</v>
      </c>
      <c r="C36" s="28">
        <v>88</v>
      </c>
      <c r="D36" s="44"/>
      <c r="E36" s="23">
        <f t="shared" si="1"/>
        <v>0</v>
      </c>
    </row>
    <row r="37" spans="1:5" x14ac:dyDescent="0.25">
      <c r="A37" s="10" t="s">
        <v>44</v>
      </c>
      <c r="B37" s="24" t="s">
        <v>45</v>
      </c>
      <c r="C37" s="28">
        <v>133</v>
      </c>
      <c r="D37" s="44"/>
      <c r="E37" s="23">
        <f t="shared" si="1"/>
        <v>0</v>
      </c>
    </row>
    <row r="38" spans="1:5" x14ac:dyDescent="0.25">
      <c r="A38" s="10" t="s">
        <v>106</v>
      </c>
      <c r="B38" s="22" t="s">
        <v>105</v>
      </c>
      <c r="C38" s="28">
        <v>544</v>
      </c>
      <c r="D38" s="44"/>
      <c r="E38" s="23">
        <f t="shared" si="1"/>
        <v>0</v>
      </c>
    </row>
    <row r="39" spans="1:5" x14ac:dyDescent="0.25">
      <c r="A39" s="10" t="s">
        <v>91</v>
      </c>
      <c r="B39" s="24" t="s">
        <v>92</v>
      </c>
      <c r="C39" s="28">
        <v>317</v>
      </c>
      <c r="D39" s="44"/>
      <c r="E39" s="23">
        <f t="shared" si="1"/>
        <v>0</v>
      </c>
    </row>
    <row r="40" spans="1:5" x14ac:dyDescent="0.25">
      <c r="A40" s="35" t="s">
        <v>55</v>
      </c>
      <c r="B40" s="24" t="s">
        <v>56</v>
      </c>
      <c r="C40" s="28">
        <v>88</v>
      </c>
      <c r="D40" s="44"/>
      <c r="E40" s="23">
        <f t="shared" si="1"/>
        <v>0</v>
      </c>
    </row>
    <row r="41" spans="1:5" ht="17.100000000000001" customHeight="1" x14ac:dyDescent="0.25">
      <c r="A41" s="35" t="s">
        <v>93</v>
      </c>
      <c r="B41" s="36" t="s">
        <v>94</v>
      </c>
      <c r="C41" s="37">
        <v>216</v>
      </c>
      <c r="D41" s="42"/>
      <c r="E41" s="23">
        <f t="shared" si="1"/>
        <v>0</v>
      </c>
    </row>
    <row r="42" spans="1:5" ht="17.100000000000001" customHeight="1" x14ac:dyDescent="0.25">
      <c r="A42" s="35" t="s">
        <v>53</v>
      </c>
      <c r="B42" s="36" t="s">
        <v>54</v>
      </c>
      <c r="C42" s="37">
        <v>-377</v>
      </c>
      <c r="D42" s="42"/>
      <c r="E42" s="23">
        <f t="shared" si="1"/>
        <v>0</v>
      </c>
    </row>
    <row r="43" spans="1:5" ht="17.100000000000001" customHeight="1" x14ac:dyDescent="0.25">
      <c r="A43" s="35" t="s">
        <v>69</v>
      </c>
      <c r="B43" s="36" t="s">
        <v>61</v>
      </c>
      <c r="C43" s="37">
        <v>0</v>
      </c>
      <c r="D43" s="42"/>
      <c r="E43" s="23">
        <f t="shared" si="1"/>
        <v>0</v>
      </c>
    </row>
    <row r="44" spans="1:5" ht="17.100000000000001" customHeight="1" x14ac:dyDescent="0.25">
      <c r="A44" s="35" t="s">
        <v>51</v>
      </c>
      <c r="B44" s="36" t="s">
        <v>52</v>
      </c>
      <c r="C44" s="37">
        <v>640</v>
      </c>
      <c r="D44" s="42"/>
      <c r="E44" s="23">
        <f t="shared" si="1"/>
        <v>0</v>
      </c>
    </row>
    <row r="45" spans="1:5" x14ac:dyDescent="0.25">
      <c r="A45" s="64" t="s">
        <v>17</v>
      </c>
      <c r="B45" s="65"/>
      <c r="C45" s="65"/>
      <c r="D45" s="26" t="s">
        <v>11</v>
      </c>
      <c r="E45" s="16">
        <f>IF(SUM(D8:D13)=0,0,SUM(E8:E44)/SUM(D8:D13))</f>
        <v>0</v>
      </c>
    </row>
    <row r="46" spans="1:5" ht="18.75" x14ac:dyDescent="0.3">
      <c r="A46" s="58" t="s">
        <v>15</v>
      </c>
      <c r="B46" s="59"/>
      <c r="C46" s="59"/>
      <c r="D46" s="59"/>
      <c r="E46" s="60"/>
    </row>
    <row r="47" spans="1:5" x14ac:dyDescent="0.25">
      <c r="A47" s="75" t="s">
        <v>16</v>
      </c>
      <c r="B47" s="76"/>
      <c r="C47" s="76"/>
      <c r="D47" s="76"/>
      <c r="E47" s="14">
        <f>ROUND(0.0035*E45,2)</f>
        <v>0</v>
      </c>
    </row>
    <row r="48" spans="1:5" x14ac:dyDescent="0.25">
      <c r="A48" s="75" t="s">
        <v>28</v>
      </c>
      <c r="B48" s="76"/>
      <c r="C48" s="76"/>
      <c r="D48" s="76"/>
      <c r="E48" s="14">
        <v>11.25</v>
      </c>
    </row>
    <row r="49" spans="1:5" x14ac:dyDescent="0.25">
      <c r="A49" s="75" t="s">
        <v>22</v>
      </c>
      <c r="B49" s="76"/>
      <c r="C49" s="76"/>
      <c r="D49" s="76"/>
      <c r="E49" s="14">
        <v>20</v>
      </c>
    </row>
    <row r="50" spans="1:5" x14ac:dyDescent="0.25">
      <c r="A50" s="64" t="s">
        <v>18</v>
      </c>
      <c r="B50" s="65"/>
      <c r="C50" s="65"/>
      <c r="D50" s="26" t="s">
        <v>11</v>
      </c>
      <c r="E50" s="14">
        <f>IF(SUM(E45:E49)&lt;100,0,SUM(E45:E49))</f>
        <v>0</v>
      </c>
    </row>
    <row r="51" spans="1:5" x14ac:dyDescent="0.25">
      <c r="A51" s="64" t="s">
        <v>19</v>
      </c>
      <c r="B51" s="65"/>
      <c r="C51" s="65"/>
      <c r="D51" s="26" t="str">
        <f>IF(SUM(D8:D11)=0,"",IF(SUM(D8:D11)=1,"1 Vehicle",SUM(D8:D11)&amp;" Vehicles"))</f>
        <v/>
      </c>
      <c r="E51" s="14">
        <f>E50*SUM(D8:D13)</f>
        <v>0</v>
      </c>
    </row>
    <row r="52" spans="1:5" ht="18.75" x14ac:dyDescent="0.3">
      <c r="A52" s="58" t="s">
        <v>29</v>
      </c>
      <c r="B52" s="59"/>
      <c r="C52" s="59"/>
      <c r="D52" s="59"/>
      <c r="E52" s="60"/>
    </row>
    <row r="53" spans="1:5" x14ac:dyDescent="0.25">
      <c r="A53" s="18" t="s">
        <v>42</v>
      </c>
      <c r="B53" s="61"/>
      <c r="C53" s="61"/>
      <c r="D53" s="45" t="s">
        <v>30</v>
      </c>
      <c r="E53" s="25"/>
    </row>
    <row r="54" spans="1:5" x14ac:dyDescent="0.25">
      <c r="A54" s="18" t="s">
        <v>31</v>
      </c>
      <c r="B54" s="61"/>
      <c r="C54" s="61"/>
      <c r="D54" s="45" t="s">
        <v>32</v>
      </c>
      <c r="E54" s="25"/>
    </row>
    <row r="55" spans="1:5" x14ac:dyDescent="0.25">
      <c r="A55" s="18" t="s">
        <v>33</v>
      </c>
      <c r="B55" s="62"/>
      <c r="C55" s="63"/>
      <c r="D55" s="45" t="s">
        <v>34</v>
      </c>
      <c r="E55" s="25"/>
    </row>
    <row r="56" spans="1:5" ht="18.75" x14ac:dyDescent="0.3">
      <c r="A56" s="58" t="s">
        <v>35</v>
      </c>
      <c r="B56" s="59"/>
      <c r="C56" s="59"/>
      <c r="D56" s="59"/>
      <c r="E56" s="60"/>
    </row>
    <row r="57" spans="1:5" x14ac:dyDescent="0.25">
      <c r="A57" s="19" t="s">
        <v>62</v>
      </c>
      <c r="B57" s="52" t="s">
        <v>38</v>
      </c>
      <c r="C57" s="52"/>
      <c r="D57" s="45" t="s">
        <v>37</v>
      </c>
      <c r="E57" s="17">
        <v>310010875</v>
      </c>
    </row>
    <row r="58" spans="1:5" x14ac:dyDescent="0.25">
      <c r="A58" s="20" t="s">
        <v>31</v>
      </c>
      <c r="B58" s="53" t="s">
        <v>39</v>
      </c>
      <c r="C58" s="53"/>
      <c r="D58" s="53"/>
      <c r="E58" s="54"/>
    </row>
    <row r="59" spans="1:5" ht="15.75" thickBot="1" x14ac:dyDescent="0.3">
      <c r="A59" s="21" t="s">
        <v>33</v>
      </c>
      <c r="B59" s="55" t="s">
        <v>40</v>
      </c>
      <c r="C59" s="56"/>
      <c r="D59" s="56"/>
      <c r="E59" s="57"/>
    </row>
    <row r="60" spans="1:5" ht="15.75" thickTop="1" x14ac:dyDescent="0.25"/>
    <row r="71" spans="2:2" x14ac:dyDescent="0.25">
      <c r="B71" t="s">
        <v>36</v>
      </c>
    </row>
  </sheetData>
  <sheetProtection algorithmName="SHA-512" hashValue="i71277S6bREJyoTCJ53EAMMVQV3+VT7Q8qzjnD6BBKKl8ajgEbzpnMque66R+5Hc/ADPW0do12FFs4E7NonHyw==" saltValue="DKHsLQl4/YsNkMwF2CaEqw==" spinCount="100000" sheet="1" formatColumns="0" formatRows="0"/>
  <mergeCells count="27">
    <mergeCell ref="A6:E6"/>
    <mergeCell ref="A1:E1"/>
    <mergeCell ref="A2:E2"/>
    <mergeCell ref="A3:E3"/>
    <mergeCell ref="D5:E5"/>
    <mergeCell ref="A50:C50"/>
    <mergeCell ref="A51:C51"/>
    <mergeCell ref="A16:E16"/>
    <mergeCell ref="A9:E9"/>
    <mergeCell ref="A45:C45"/>
    <mergeCell ref="A14:E14"/>
    <mergeCell ref="A46:E46"/>
    <mergeCell ref="A47:D47"/>
    <mergeCell ref="A48:D48"/>
    <mergeCell ref="A49:D49"/>
    <mergeCell ref="C15:D15"/>
    <mergeCell ref="A22:E22"/>
    <mergeCell ref="A23:E23"/>
    <mergeCell ref="A21:E21"/>
    <mergeCell ref="B57:C57"/>
    <mergeCell ref="B58:E58"/>
    <mergeCell ref="B59:E59"/>
    <mergeCell ref="A52:E52"/>
    <mergeCell ref="B53:C53"/>
    <mergeCell ref="B54:C54"/>
    <mergeCell ref="B55:C55"/>
    <mergeCell ref="A56:E56"/>
  </mergeCells>
  <dataValidations count="5">
    <dataValidation type="list" allowBlank="1" showInputMessage="1" showErrorMessage="1" sqref="E15 D24:D44 D18:D20">
      <formula1>"Yes, "</formula1>
    </dataValidation>
    <dataValidation type="custom" allowBlank="1" showInputMessage="1" showErrorMessage="1" error="Only one vehicle configuration may be used on each spreadsheet." sqref="D13">
      <formula1>IF(SUM(D8,D11:D12)=0,TRUE,FALSE)</formula1>
    </dataValidation>
    <dataValidation type="custom" allowBlank="1" showInputMessage="1" showErrorMessage="1" error="Only one vehicle configuration may be used on each spreadsheet." sqref="D8">
      <formula1>IF(SUM(D11:D13)=0,TRUE,FALSE)</formula1>
    </dataValidation>
    <dataValidation type="custom" allowBlank="1" showInputMessage="1" showErrorMessage="1" error="Only one vehicle configuration may be used on each spreadsheet." sqref="D11">
      <formula1>IF(SUM(D8,D12:D13)=0,TRUE,FALSE)</formula1>
    </dataValidation>
    <dataValidation type="custom" allowBlank="1" showInputMessage="1" showErrorMessage="1" error="Only one vehicle configuration may be used on each spreadsheet." sqref="D12">
      <formula1>IF(SUM(D8,D11,D13)=0,TRUE,FALSE)</formula1>
    </dataValidation>
  </dataValidations>
  <pageMargins left="0.7" right="0.7" top="0.75" bottom="0.75" header="0.3" footer="0.3"/>
  <pageSetup scale="82" fitToHeight="0" orientation="portrait" r:id="rId1"/>
  <headerFooter>
    <oddHeader>&amp;CPO# ____________________________&amp;R8/8/2025</oddHeader>
  </headerFooter>
  <rowBreaks count="1" manualBreakCount="1">
    <brk id="59" max="16383" man="1"/>
  </rowBreaks>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Configuration Worksheet</vt:lpstr>
      <vt:lpstr>'Configuration Worksheet'!Print_Area</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Bachman</dc:creator>
  <cp:lastModifiedBy>Amy Gotreaux</cp:lastModifiedBy>
  <cp:lastPrinted>2025-01-08T00:23:45Z</cp:lastPrinted>
  <dcterms:created xsi:type="dcterms:W3CDTF">2016-08-11T20:23:26Z</dcterms:created>
  <dcterms:modified xsi:type="dcterms:W3CDTF">2025-08-08T18:30:22Z</dcterms:modified>
</cp:coreProperties>
</file>