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13_ncr:1_{FE0DA534-D6E9-4DF6-A4FD-7C94402B6201}" xr6:coauthVersionLast="47" xr6:coauthVersionMax="47" xr10:uidLastSave="{00000000-0000-0000-0000-000000000000}"/>
  <bookViews>
    <workbookView xWindow="28680" yWindow="-120" windowWidth="29040" windowHeight="15720" xr2:uid="{00000000-000D-0000-FFFF-FFFF00000000}"/>
  </bookViews>
  <sheets>
    <sheet name="Line 85 - F-350"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1" l="1"/>
  <c r="E49" i="1" l="1"/>
  <c r="E36" i="1" l="1"/>
  <c r="E35" i="1"/>
  <c r="E31" i="1"/>
  <c r="E32" i="1"/>
  <c r="E33" i="1"/>
  <c r="E30" i="1"/>
  <c r="E11" i="1" l="1"/>
  <c r="E23" i="1"/>
  <c r="E24" i="1"/>
  <c r="E26" i="1"/>
  <c r="E27" i="1"/>
  <c r="E28" i="1"/>
  <c r="E29" i="1"/>
  <c r="E47" i="1" l="1"/>
  <c r="E38" i="1" l="1"/>
  <c r="E39" i="1"/>
  <c r="E40" i="1"/>
  <c r="E41" i="1"/>
  <c r="E42" i="1"/>
  <c r="E43" i="1"/>
  <c r="E44" i="1"/>
  <c r="E45" i="1"/>
  <c r="E46" i="1"/>
  <c r="E48" i="1"/>
  <c r="E34" i="1"/>
  <c r="E22" i="1"/>
  <c r="E12" i="1" l="1"/>
  <c r="E16" i="1" l="1"/>
  <c r="E14" i="1" l="1"/>
  <c r="E13" i="1" l="1"/>
  <c r="E15" i="1" l="1"/>
  <c r="D56" i="1" l="1"/>
  <c r="E10" i="1" l="1"/>
  <c r="E7" i="1" l="1"/>
  <c r="E50" i="1" s="1"/>
  <c r="E52" i="1" l="1"/>
  <c r="E55" i="1" s="1"/>
  <c r="E56" i="1" s="1"/>
</calcChain>
</file>

<file path=xl/sharedStrings.xml><?xml version="1.0" encoding="utf-8"?>
<sst xmlns="http://schemas.openxmlformats.org/spreadsheetml/2006/main" count="127" uniqueCount="114">
  <si>
    <t>This spreadsheet is not a purchase order</t>
  </si>
  <si>
    <t>Order Sheet Instructions</t>
  </si>
  <si>
    <t>Contract Line</t>
  </si>
  <si>
    <t>Delivery ARO</t>
  </si>
  <si>
    <t>180-365 Days</t>
  </si>
  <si>
    <t>State Contract Number</t>
  </si>
  <si>
    <t>Vendor</t>
  </si>
  <si>
    <t>Courtesy Ford</t>
  </si>
  <si>
    <t>Base Vehicle</t>
  </si>
  <si>
    <t>Vehicle Description</t>
  </si>
  <si>
    <t>Order Code</t>
  </si>
  <si>
    <t>Unit Price</t>
  </si>
  <si>
    <t>Quantity</t>
  </si>
  <si>
    <t>Extended Price</t>
  </si>
  <si>
    <t>Optional Configuration</t>
  </si>
  <si>
    <t>Description</t>
  </si>
  <si>
    <t>RWD/DRW 7.3L GAS 84"CA</t>
  </si>
  <si>
    <t>RWD/DRW 6.7L Diesel 84"CA</t>
  </si>
  <si>
    <t>4WD/DRW 6.7L Diesel 60"CA</t>
  </si>
  <si>
    <t>4WD/DRW 6.7L Diesel 84"CA</t>
  </si>
  <si>
    <t>Warranty Term:  3 yr/36,000 miles bumper-to-bumper and 5yr/60,000 miles powertrain</t>
  </si>
  <si>
    <t>Available Exterior Colors</t>
  </si>
  <si>
    <t>(UM) Agate Black</t>
  </si>
  <si>
    <t>(Z1) Oxford White</t>
  </si>
  <si>
    <t>Optional Equipment</t>
  </si>
  <si>
    <t>Option Description</t>
  </si>
  <si>
    <t>Option Code</t>
  </si>
  <si>
    <t>Option Unit Price</t>
  </si>
  <si>
    <t>Add Option</t>
  </si>
  <si>
    <t>Cloth 40/20/40</t>
  </si>
  <si>
    <t>Cloth Bucket Seats (no console)</t>
  </si>
  <si>
    <t>Running Boards</t>
  </si>
  <si>
    <t>18B</t>
  </si>
  <si>
    <t>HD Front Suspension</t>
  </si>
  <si>
    <t>67X</t>
  </si>
  <si>
    <t>Spare Tire &amp; Jack</t>
  </si>
  <si>
    <t>Rear Camera Prep</t>
  </si>
  <si>
    <t>Skid Plates</t>
  </si>
  <si>
    <t>41P</t>
  </si>
  <si>
    <t>Ambulance Prep</t>
  </si>
  <si>
    <t>47A</t>
  </si>
  <si>
    <t>Daytime Running Lamps</t>
  </si>
  <si>
    <t>STD</t>
  </si>
  <si>
    <t>NC</t>
  </si>
  <si>
    <t>Cruise</t>
  </si>
  <si>
    <t>Power Accessory Group (Includes Windows and Door Locks)</t>
  </si>
  <si>
    <t>90L</t>
  </si>
  <si>
    <t>Tow Hooks</t>
  </si>
  <si>
    <t>Trailer Brake Control</t>
  </si>
  <si>
    <t>XHC</t>
  </si>
  <si>
    <t>Bodies</t>
  </si>
  <si>
    <t>Service Body: DRW 60" CA</t>
  </si>
  <si>
    <t>6108D54</t>
  </si>
  <si>
    <t>Service Body: DRW 60" CA w/ Flip Tops</t>
  </si>
  <si>
    <t>6108D54F</t>
  </si>
  <si>
    <t>Service Body: DRW 84" CA</t>
  </si>
  <si>
    <t>6132D54</t>
  </si>
  <si>
    <t>Service Body: DRW 84" CA w. Flip Tops</t>
  </si>
  <si>
    <t>6132D54F</t>
  </si>
  <si>
    <t>Gooseneck Body: DRW 60" CA</t>
  </si>
  <si>
    <t>Flat Bed: DRW 60" CA</t>
  </si>
  <si>
    <t>CM PL-9</t>
  </si>
  <si>
    <t>Gooseneck Body: DRW 84" CA</t>
  </si>
  <si>
    <t>Flat Bed: DRW 84" CA</t>
  </si>
  <si>
    <t>CM PL-12</t>
  </si>
  <si>
    <t>Dump Body: DRW 60" CA / Knapheide</t>
  </si>
  <si>
    <t>RUGBY 9'</t>
  </si>
  <si>
    <t>Dump Body: DRW 84" CA / Knapheide</t>
  </si>
  <si>
    <t>RUGBY 11'</t>
  </si>
  <si>
    <t>2" Rear Receiver Hitch w/ 7-way Plug for Service, Dump, and Platform Body</t>
  </si>
  <si>
    <t>Cost for Each Vehicle Plus Options</t>
  </si>
  <si>
    <t>1 EA</t>
  </si>
  <si>
    <t>Additional Costs</t>
  </si>
  <si>
    <t>0.35% Contract Administrative Fee</t>
  </si>
  <si>
    <t>LA Safety Inspection Sticker - 2 Year</t>
  </si>
  <si>
    <t>Total Cost for Each Vehicle</t>
  </si>
  <si>
    <t>Total Cost for All Vehicles</t>
  </si>
  <si>
    <t>Agency  Information</t>
  </si>
  <si>
    <t>Delivery Point of Contact Name:</t>
  </si>
  <si>
    <t>LPAA Approval No</t>
  </si>
  <si>
    <t>Phone:</t>
  </si>
  <si>
    <t>Agency Name</t>
  </si>
  <si>
    <t>Email:</t>
  </si>
  <si>
    <t>Shopping Cart</t>
  </si>
  <si>
    <t>Vendor Information</t>
  </si>
  <si>
    <t>Courtesy Dodge</t>
  </si>
  <si>
    <t>Mike Solomon</t>
  </si>
  <si>
    <t xml:space="preserve">Vendor No. </t>
  </si>
  <si>
    <t>337-909-2111</t>
  </si>
  <si>
    <t>msolomon@courtesyautomotive.com</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</si>
  <si>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</si>
  <si>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</si>
  <si>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 xml:space="preserve"> </t>
  </si>
  <si>
    <t>F3G-640A -99N</t>
  </si>
  <si>
    <t>F3G-640A -99T</t>
  </si>
  <si>
    <t>F3H-640A -99T</t>
  </si>
  <si>
    <t>F3H-640A -99N</t>
  </si>
  <si>
    <t>4WD/DRW 7.3L Gas 60"CA</t>
  </si>
  <si>
    <t>F3H-640A- 99T</t>
  </si>
  <si>
    <t>4WD/DRW 7.3L Gas 84"CA</t>
  </si>
  <si>
    <t>WG49</t>
  </si>
  <si>
    <t>Courtesy Amber/Green Safety Light Package without Headache Rack - for all be options except Dump bed</t>
  </si>
  <si>
    <t>CLPW/OR</t>
  </si>
  <si>
    <t>Courtesy RKI Headache Rack for Service Body only - Gooseneck and Flat bed include Headache Rack on bed - Headache Rack not for Dump bed</t>
  </si>
  <si>
    <t>Ford F-350 Reg. Cab DRW
CHASSIS</t>
  </si>
  <si>
    <t>LA DEQ Waste Tire Fee (7 tires X $2.25 each)</t>
  </si>
  <si>
    <t>Dutec 9' Welding Body</t>
  </si>
  <si>
    <t>D9CWB</t>
  </si>
  <si>
    <t>RWD/DRW w/ 7.3L Gas 60"CA</t>
  </si>
  <si>
    <t>RWD/DRW 6.7L Diesel 60"CA</t>
  </si>
  <si>
    <t>F3G-640A- 99T</t>
  </si>
  <si>
    <t>F3G-640A-99N</t>
  </si>
  <si>
    <t>CM RD-9</t>
  </si>
  <si>
    <t>CM RD-11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</si>
</sst>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b/>
      <sz val="16"/>
      <name val="Calibri"/>
      <family val="2"/>
      <scheme val="minor"/>
    </font>
    <font>
      <b/>
      <sz val="11"/>
      <name val="Calibri"/>
      <family val="2"/>
      <scheme val="minor"/>
    </font>
    <font>
      <b/>
      <sz val="14"/>
      <name val="Calibri"/>
      <family val="2"/>
      <scheme val="minor"/>
    </font>
    <font>
      <b/>
      <sz val="12"/>
      <name val="Calibri"/>
      <family val="2"/>
      <scheme val="minor"/>
    </font>
    <font>
      <sz val="12"/>
      <name val="Calibri"/>
      <family val="2"/>
      <scheme val="minor"/>
    </font>
    <font>
      <sz val="12"/>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6">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double">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84">
    <xf numFmtId="0" fontId="0" fillId="0" borderId="0" xfId="0"/>
    <xf numFmtId="0" fontId="4" fillId="0" borderId="0" xfId="0" applyFont="1"/>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4" fillId="0" borderId="15" xfId="0" applyFont="1" applyBorder="1" applyAlignment="1" applyProtection="1">
      <alignment wrapText="1"/>
      <protection hidden="1"/>
    </xf>
    <xf numFmtId="0" fontId="4" fillId="0" borderId="16" xfId="0" applyFont="1" applyBorder="1" applyProtection="1">
      <protection hidden="1"/>
    </xf>
    <xf numFmtId="44" fontId="4" fillId="0" borderId="16" xfId="1" applyFont="1" applyBorder="1" applyProtection="1">
      <protection hidden="1"/>
    </xf>
    <xf numFmtId="0" fontId="4" fillId="2" borderId="16" xfId="0" applyFont="1" applyFill="1" applyBorder="1" applyProtection="1">
      <protection locked="0"/>
    </xf>
    <xf numFmtId="44" fontId="4" fillId="0" borderId="17" xfId="0" applyNumberFormat="1" applyFont="1" applyBorder="1" applyProtection="1">
      <protection hidden="1"/>
    </xf>
    <xf numFmtId="0" fontId="6" fillId="0" borderId="15" xfId="0" applyFont="1" applyBorder="1" applyAlignment="1" applyProtection="1">
      <alignment wrapText="1"/>
      <protection hidden="1"/>
    </xf>
    <xf numFmtId="0" fontId="4" fillId="5" borderId="15" xfId="0" applyFont="1" applyFill="1" applyBorder="1" applyAlignment="1" applyProtection="1">
      <alignment wrapText="1"/>
      <protection hidden="1"/>
    </xf>
    <xf numFmtId="0" fontId="4" fillId="5" borderId="16" xfId="0" applyFont="1" applyFill="1" applyBorder="1" applyAlignment="1" applyProtection="1">
      <alignment wrapText="1"/>
      <protection hidden="1"/>
    </xf>
    <xf numFmtId="44" fontId="4" fillId="5" borderId="16" xfId="1" applyFont="1" applyFill="1" applyBorder="1" applyProtection="1">
      <protection hidden="1"/>
    </xf>
    <xf numFmtId="0" fontId="4" fillId="0" borderId="16" xfId="0" applyFont="1" applyBorder="1" applyAlignment="1" applyProtection="1">
      <alignment wrapText="1"/>
      <protection hidden="1"/>
    </xf>
    <xf numFmtId="0" fontId="4" fillId="0" borderId="15" xfId="0" applyFont="1" applyBorder="1" applyAlignment="1" applyProtection="1">
      <alignment horizontal="center" wrapText="1"/>
      <protection hidden="1"/>
    </xf>
    <xf numFmtId="0" fontId="4" fillId="2" borderId="22" xfId="0" applyFont="1" applyFill="1" applyBorder="1" applyAlignment="1" applyProtection="1">
      <alignment horizontal="center" wrapText="1"/>
      <protection locked="0"/>
    </xf>
    <xf numFmtId="0" fontId="4" fillId="0" borderId="16" xfId="0" applyFont="1" applyBorder="1" applyAlignment="1" applyProtection="1">
      <alignment horizontal="center"/>
      <protection hidden="1"/>
    </xf>
    <xf numFmtId="44" fontId="4" fillId="0" borderId="16" xfId="1" applyFont="1" applyBorder="1" applyAlignment="1" applyProtection="1">
      <protection hidden="1"/>
    </xf>
    <xf numFmtId="0" fontId="4" fillId="5" borderId="16" xfId="0" applyFont="1" applyFill="1" applyBorder="1" applyAlignment="1" applyProtection="1">
      <alignment horizontal="center"/>
      <protection hidden="1"/>
    </xf>
    <xf numFmtId="44" fontId="4" fillId="5" borderId="16" xfId="1" applyFont="1" applyFill="1" applyBorder="1" applyAlignment="1" applyProtection="1">
      <protection hidden="1"/>
    </xf>
    <xf numFmtId="44" fontId="4" fillId="0" borderId="17" xfId="0" applyNumberFormat="1" applyFont="1" applyBorder="1" applyAlignment="1" applyProtection="1">
      <alignment horizontal="center"/>
      <protection hidden="1"/>
    </xf>
    <xf numFmtId="0" fontId="4" fillId="0" borderId="16" xfId="0" applyFont="1" applyBorder="1" applyAlignment="1">
      <alignment horizontal="right"/>
    </xf>
    <xf numFmtId="0" fontId="4" fillId="0" borderId="16" xfId="0" applyFont="1" applyBorder="1"/>
    <xf numFmtId="0" fontId="6" fillId="0" borderId="21" xfId="0" applyFont="1" applyBorder="1" applyAlignment="1">
      <alignment horizontal="right" vertical="top" wrapText="1"/>
    </xf>
    <xf numFmtId="0" fontId="4" fillId="0" borderId="16" xfId="0" applyFont="1" applyBorder="1" applyAlignment="1">
      <alignment vertical="center"/>
    </xf>
    <xf numFmtId="0" fontId="6" fillId="0" borderId="16" xfId="0" applyFont="1" applyBorder="1" applyAlignment="1">
      <alignment horizontal="center" vertical="center"/>
    </xf>
    <xf numFmtId="0" fontId="4" fillId="2" borderId="16" xfId="0" applyFont="1" applyFill="1" applyBorder="1" applyAlignment="1" applyProtection="1">
      <alignment horizontal="left"/>
      <protection locked="0"/>
    </xf>
    <xf numFmtId="0" fontId="4" fillId="2" borderId="16" xfId="0" applyFont="1" applyFill="1" applyBorder="1" applyAlignment="1" applyProtection="1">
      <alignment horizontal="left" wrapText="1"/>
      <protection locked="0"/>
    </xf>
    <xf numFmtId="44" fontId="4" fillId="0" borderId="16" xfId="1" applyFont="1" applyFill="1" applyBorder="1" applyAlignment="1" applyProtection="1">
      <alignment horizontal="right"/>
      <protection hidden="1"/>
    </xf>
    <xf numFmtId="44" fontId="4" fillId="5" borderId="16" xfId="1" applyFont="1" applyFill="1" applyBorder="1" applyAlignment="1" applyProtection="1">
      <alignment horizontal="right"/>
      <protection hidden="1"/>
    </xf>
    <xf numFmtId="0" fontId="4" fillId="0" borderId="16" xfId="0" applyFont="1" applyBorder="1" applyAlignment="1" applyProtection="1">
      <alignment horizontal="right"/>
      <protection hidden="1"/>
    </xf>
    <xf numFmtId="44" fontId="4" fillId="0" borderId="16" xfId="1" applyFont="1" applyBorder="1" applyAlignment="1" applyProtection="1">
      <alignment horizontal="right"/>
      <protection hidden="1"/>
    </xf>
    <xf numFmtId="0" fontId="4" fillId="0" borderId="15" xfId="0" applyFont="1" applyBorder="1" applyAlignment="1" applyProtection="1">
      <alignment horizontal="left" wrapText="1"/>
      <protection hidden="1"/>
    </xf>
    <xf numFmtId="0" fontId="4" fillId="2" borderId="16" xfId="0" applyFont="1" applyFill="1" applyBorder="1" applyAlignment="1" applyProtection="1">
      <alignment horizontal="center" wrapText="1"/>
      <protection locked="0"/>
    </xf>
    <xf numFmtId="0" fontId="8" fillId="0" borderId="10" xfId="0" applyFont="1" applyBorder="1" applyAlignment="1" applyProtection="1">
      <alignment horizontal="center"/>
      <protection hidden="1"/>
    </xf>
    <xf numFmtId="0" fontId="8" fillId="0" borderId="8" xfId="0" applyFont="1" applyBorder="1" applyAlignment="1" applyProtection="1">
      <alignment horizontal="center"/>
      <protection hidden="1"/>
    </xf>
    <xf numFmtId="0" fontId="9" fillId="0" borderId="0" xfId="0" applyFont="1"/>
    <xf numFmtId="0" fontId="10" fillId="0" borderId="0" xfId="0" applyFont="1"/>
    <xf numFmtId="0" fontId="8" fillId="0" borderId="9" xfId="0" applyFont="1" applyBorder="1" applyAlignment="1" applyProtection="1">
      <alignment horizontal="center"/>
      <protection hidden="1"/>
    </xf>
    <xf numFmtId="44" fontId="4" fillId="0" borderId="0" xfId="0" applyNumberFormat="1" applyFont="1"/>
    <xf numFmtId="0" fontId="7" fillId="0" borderId="7" xfId="0" applyFont="1" applyBorder="1" applyAlignment="1" applyProtection="1">
      <alignment horizontal="center" wrapText="1"/>
      <protection hidden="1"/>
    </xf>
    <xf numFmtId="0" fontId="1" fillId="4" borderId="25" xfId="0" applyFont="1" applyFill="1" applyBorder="1" applyAlignment="1" applyProtection="1">
      <alignment horizontal="center"/>
      <protection hidden="1"/>
    </xf>
    <xf numFmtId="0" fontId="4" fillId="5" borderId="25" xfId="0" applyFont="1" applyFill="1" applyBorder="1" applyAlignment="1" applyProtection="1">
      <alignment horizontal="left" vertical="center" wrapText="1"/>
      <protection hidden="1"/>
    </xf>
    <xf numFmtId="14" fontId="0" fillId="0" borderId="0" xfId="0" applyNumberFormat="1"/>
    <xf numFmtId="0" fontId="3" fillId="3" borderId="1" xfId="0" applyFont="1" applyFill="1" applyBorder="1" applyAlignment="1" applyProtection="1">
      <alignment horizontal="centerContinuous"/>
      <protection hidden="1"/>
    </xf>
    <xf numFmtId="0" fontId="0" fillId="3" borderId="2" xfId="0" applyFill="1" applyBorder="1" applyAlignment="1" applyProtection="1">
      <alignment horizontal="centerContinuous"/>
      <protection hidden="1"/>
    </xf>
    <xf numFmtId="0" fontId="0" fillId="3" borderId="3" xfId="0" applyFill="1" applyBorder="1" applyAlignment="1" applyProtection="1">
      <alignment horizontal="centerContinuous"/>
      <protection hidden="1"/>
    </xf>
    <xf numFmtId="0" fontId="8" fillId="0" borderId="11" xfId="0" applyFont="1" applyBorder="1" applyAlignment="1" applyProtection="1">
      <alignment horizontal="centerContinuous"/>
      <protection hidden="1"/>
    </xf>
    <xf numFmtId="0" fontId="8" fillId="0" borderId="8" xfId="0" applyFont="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wrapText="1"/>
      <protection hidden="1"/>
    </xf>
    <xf numFmtId="0" fontId="7" fillId="4" borderId="16" xfId="0" applyFont="1" applyFill="1" applyBorder="1" applyAlignment="1" applyProtection="1">
      <alignment horizontal="centerContinuous" wrapText="1"/>
      <protection hidden="1"/>
    </xf>
    <xf numFmtId="0" fontId="7" fillId="4" borderId="17" xfId="0" applyFont="1" applyFill="1" applyBorder="1" applyAlignment="1" applyProtection="1">
      <alignment horizontal="centerContinuous" wrapText="1"/>
      <protection hidden="1"/>
    </xf>
    <xf numFmtId="44" fontId="0" fillId="0" borderId="4" xfId="0" applyNumberFormat="1" applyBorder="1" applyAlignment="1" applyProtection="1">
      <alignment horizontal="centerContinuous"/>
      <protection hidden="1"/>
    </xf>
    <xf numFmtId="44" fontId="0" fillId="0" borderId="5" xfId="0" applyNumberFormat="1" applyBorder="1" applyAlignment="1" applyProtection="1">
      <alignment horizontal="centerContinuous"/>
      <protection hidden="1"/>
    </xf>
    <xf numFmtId="44" fontId="0" fillId="0" borderId="6" xfId="0" applyNumberFormat="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23" xfId="0" applyFont="1" applyFill="1" applyBorder="1" applyAlignment="1" applyProtection="1">
      <alignment horizontal="centerContinuous" wrapText="1"/>
      <protection hidden="1"/>
    </xf>
    <xf numFmtId="0" fontId="7" fillId="4" borderId="24" xfId="0" applyFont="1" applyFill="1" applyBorder="1" applyAlignment="1" applyProtection="1">
      <alignment horizontal="centerContinuous" wrapText="1"/>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4" fillId="0" borderId="15" xfId="0" applyFont="1" applyBorder="1" applyAlignment="1" applyProtection="1">
      <alignment horizontal="centerContinuous"/>
      <protection hidden="1"/>
    </xf>
    <xf numFmtId="0" fontId="4" fillId="0" borderId="16" xfId="0" applyFont="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18" xfId="0" applyFont="1" applyFill="1" applyBorder="1" applyAlignment="1" applyProtection="1">
      <alignment horizontal="centerContinuous"/>
      <protection hidden="1"/>
    </xf>
    <xf numFmtId="164" fontId="4" fillId="0" borderId="16" xfId="0" applyNumberFormat="1" applyFont="1" applyBorder="1" applyAlignment="1">
      <alignment horizontal="centerContinuous"/>
    </xf>
    <xf numFmtId="164" fontId="4" fillId="0" borderId="18" xfId="0" applyNumberFormat="1" applyFont="1" applyBorder="1" applyAlignment="1">
      <alignment horizontal="centerContinuous"/>
    </xf>
    <xf numFmtId="0" fontId="4" fillId="0" borderId="19" xfId="0" applyFont="1" applyBorder="1" applyAlignment="1">
      <alignment horizontal="centerContinuous"/>
    </xf>
    <xf numFmtId="0" fontId="4" fillId="0" borderId="5" xfId="0" applyFont="1" applyBorder="1" applyAlignment="1">
      <alignment horizontal="centerContinuous"/>
    </xf>
    <xf numFmtId="0" fontId="4" fillId="0" borderId="20" xfId="0" applyFont="1" applyBorder="1" applyAlignment="1">
      <alignment horizontal="centerContinuous"/>
    </xf>
    <xf numFmtId="0" fontId="4" fillId="0" borderId="16" xfId="0" applyFont="1" applyBorder="1" applyAlignment="1">
      <alignment horizontal="left" vertical="center"/>
    </xf>
    <xf numFmtId="0" fontId="4" fillId="2" borderId="16" xfId="0" applyFont="1" applyFill="1" applyBorder="1" applyAlignment="1" applyProtection="1">
      <alignment horizontal="center" wrapText="1"/>
      <protection locked="0"/>
    </xf>
    <xf numFmtId="0" fontId="4" fillId="2" borderId="19" xfId="0" applyFont="1" applyFill="1" applyBorder="1" applyAlignment="1" applyProtection="1">
      <alignment horizontal="center" wrapText="1"/>
      <protection locked="0"/>
    </xf>
    <xf numFmtId="0" fontId="4" fillId="2" borderId="20" xfId="0" applyFont="1" applyFill="1" applyBorder="1" applyAlignment="1" applyProtection="1">
      <alignment horizontal="center" wrapText="1"/>
      <protection locked="0"/>
    </xf>
    <xf numFmtId="0" fontId="4" fillId="0" borderId="16" xfId="0" applyFont="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6"/>
  <sheetViews>
    <sheetView tabSelected="1" view="pageLayout" zoomScaleNormal="100" workbookViewId="0">
      <selection activeCell="D7" sqref="D7"/>
    </sheetView>
  </sheetViews>
  <sheetFormatPr defaultRowHeight="15" x14ac:dyDescent="0.25"/>
  <cols>
    <col min="1" max="1" width="35" customWidth="1"/>
    <col min="2" max="2" width="14.42578125" customWidth="1"/>
    <col min="3" max="3" width="15.7109375" bestFit="1" customWidth="1"/>
    <col min="4" max="4" width="17.42578125" bestFit="1" customWidth="1"/>
    <col min="5" max="5" width="16.5703125" customWidth="1"/>
    <col min="6" max="6" width="12.5703125" bestFit="1" customWidth="1"/>
  </cols>
  <sheetData>
    <row r="1" spans="1:6" ht="15.75" thickBot="1" x14ac:dyDescent="0.3">
      <c r="A1" t="s">
        <v>91</v>
      </c>
      <c r="E1" s="44">
        <v>46327</v>
      </c>
    </row>
    <row r="2" spans="1:6" ht="21" customHeight="1" thickTop="1" thickBot="1" x14ac:dyDescent="0.35">
      <c r="A2" s="45" t="s">
        <v>0</v>
      </c>
      <c r="B2" s="46"/>
      <c r="C2" s="46"/>
      <c r="D2" s="46"/>
      <c r="E2" s="47"/>
    </row>
    <row r="3" spans="1:6" s="38" customFormat="1" ht="43.5" customHeight="1" thickBot="1" x14ac:dyDescent="0.35">
      <c r="A3" s="41" t="s">
        <v>104</v>
      </c>
      <c r="B3" s="35" t="s">
        <v>2</v>
      </c>
      <c r="C3" s="35">
        <v>85</v>
      </c>
      <c r="D3" s="35" t="s">
        <v>3</v>
      </c>
      <c r="E3" s="36" t="s">
        <v>4</v>
      </c>
      <c r="F3" s="37"/>
    </row>
    <row r="4" spans="1:6" s="38" customFormat="1" ht="18.399999999999999" customHeight="1" thickBot="1" x14ac:dyDescent="0.3">
      <c r="A4" s="39" t="s">
        <v>5</v>
      </c>
      <c r="B4" s="35">
        <v>4400036778</v>
      </c>
      <c r="C4" s="35" t="s">
        <v>6</v>
      </c>
      <c r="D4" s="48" t="s">
        <v>7</v>
      </c>
      <c r="E4" s="49"/>
      <c r="F4" s="37"/>
    </row>
    <row r="5" spans="1:6" ht="21" x14ac:dyDescent="0.35">
      <c r="A5" s="50" t="s">
        <v>8</v>
      </c>
      <c r="B5" s="51"/>
      <c r="C5" s="51"/>
      <c r="D5" s="51"/>
      <c r="E5" s="52"/>
      <c r="F5" s="1"/>
    </row>
    <row r="6" spans="1:6" x14ac:dyDescent="0.25">
      <c r="A6" s="2" t="s">
        <v>9</v>
      </c>
      <c r="B6" s="3" t="s">
        <v>10</v>
      </c>
      <c r="C6" s="3" t="s">
        <v>11</v>
      </c>
      <c r="D6" s="3" t="s">
        <v>12</v>
      </c>
      <c r="E6" s="4" t="s">
        <v>13</v>
      </c>
      <c r="F6" s="1"/>
    </row>
    <row r="7" spans="1:6" x14ac:dyDescent="0.25">
      <c r="A7" s="5" t="s">
        <v>108</v>
      </c>
      <c r="B7" s="6" t="s">
        <v>111</v>
      </c>
      <c r="C7" s="7">
        <v>45289</v>
      </c>
      <c r="D7" s="8"/>
      <c r="E7" s="9">
        <f>$C7*D7</f>
        <v>0</v>
      </c>
      <c r="F7" s="1"/>
    </row>
    <row r="8" spans="1:6" ht="18.75" x14ac:dyDescent="0.3">
      <c r="A8" s="53" t="s">
        <v>14</v>
      </c>
      <c r="B8" s="54"/>
      <c r="C8" s="54"/>
      <c r="D8" s="54"/>
      <c r="E8" s="55"/>
      <c r="F8" s="1"/>
    </row>
    <row r="9" spans="1:6" x14ac:dyDescent="0.25">
      <c r="A9" s="10" t="s">
        <v>15</v>
      </c>
      <c r="B9" s="3" t="s">
        <v>10</v>
      </c>
      <c r="C9" s="3" t="s">
        <v>11</v>
      </c>
      <c r="D9" s="3" t="s">
        <v>12</v>
      </c>
      <c r="E9" s="4" t="s">
        <v>13</v>
      </c>
      <c r="F9" s="1"/>
    </row>
    <row r="10" spans="1:6" x14ac:dyDescent="0.25">
      <c r="A10" s="5" t="s">
        <v>109</v>
      </c>
      <c r="B10" s="6" t="s">
        <v>110</v>
      </c>
      <c r="C10" s="13">
        <v>55438</v>
      </c>
      <c r="D10" s="8"/>
      <c r="E10" s="9">
        <f t="shared" ref="E10:E12" si="0">$C10*D10</f>
        <v>0</v>
      </c>
      <c r="F10" s="1"/>
    </row>
    <row r="11" spans="1:6" x14ac:dyDescent="0.25">
      <c r="A11" s="5" t="s">
        <v>16</v>
      </c>
      <c r="B11" s="6" t="s">
        <v>93</v>
      </c>
      <c r="C11" s="13">
        <v>45598</v>
      </c>
      <c r="D11" s="8"/>
      <c r="E11" s="9">
        <f t="shared" si="0"/>
        <v>0</v>
      </c>
      <c r="F11" s="1"/>
    </row>
    <row r="12" spans="1:6" x14ac:dyDescent="0.25">
      <c r="A12" s="11" t="s">
        <v>17</v>
      </c>
      <c r="B12" s="12" t="s">
        <v>94</v>
      </c>
      <c r="C12" s="13">
        <v>55604</v>
      </c>
      <c r="D12" s="8"/>
      <c r="E12" s="9">
        <f t="shared" si="0"/>
        <v>0</v>
      </c>
      <c r="F12" s="1"/>
    </row>
    <row r="13" spans="1:6" x14ac:dyDescent="0.25">
      <c r="A13" s="5" t="s">
        <v>18</v>
      </c>
      <c r="B13" s="14" t="s">
        <v>95</v>
      </c>
      <c r="C13" s="13">
        <v>58763</v>
      </c>
      <c r="D13" s="8"/>
      <c r="E13" s="9">
        <f>$C13*D13</f>
        <v>0</v>
      </c>
      <c r="F13" s="1"/>
    </row>
    <row r="14" spans="1:6" x14ac:dyDescent="0.25">
      <c r="A14" s="5" t="s">
        <v>97</v>
      </c>
      <c r="B14" s="14" t="s">
        <v>96</v>
      </c>
      <c r="C14" s="13">
        <v>48937</v>
      </c>
      <c r="D14" s="8"/>
      <c r="E14" s="9">
        <f>$C14*D14</f>
        <v>0</v>
      </c>
      <c r="F14" s="1"/>
    </row>
    <row r="15" spans="1:6" x14ac:dyDescent="0.25">
      <c r="A15" s="11" t="s">
        <v>19</v>
      </c>
      <c r="B15" s="12" t="s">
        <v>98</v>
      </c>
      <c r="C15" s="13">
        <v>58929</v>
      </c>
      <c r="D15" s="8"/>
      <c r="E15" s="9">
        <f>$C15*D15</f>
        <v>0</v>
      </c>
      <c r="F15" s="1"/>
    </row>
    <row r="16" spans="1:6" x14ac:dyDescent="0.25">
      <c r="A16" s="11" t="s">
        <v>99</v>
      </c>
      <c r="B16" s="12" t="s">
        <v>96</v>
      </c>
      <c r="C16" s="13">
        <v>49013</v>
      </c>
      <c r="D16" s="8"/>
      <c r="E16" s="9">
        <f t="shared" ref="E16" si="1">$C16*D16</f>
        <v>0</v>
      </c>
      <c r="F16" s="1"/>
    </row>
    <row r="17" spans="1:6" s="1" customFormat="1" x14ac:dyDescent="0.25">
      <c r="A17" s="56" t="s">
        <v>20</v>
      </c>
      <c r="B17" s="57"/>
      <c r="C17" s="57"/>
      <c r="D17" s="57"/>
      <c r="E17" s="58"/>
    </row>
    <row r="18" spans="1:6" ht="18.75" x14ac:dyDescent="0.3">
      <c r="A18" s="59" t="s">
        <v>21</v>
      </c>
      <c r="B18" s="60"/>
      <c r="C18" s="61"/>
      <c r="D18" s="61"/>
      <c r="E18" s="62"/>
      <c r="F18" s="1"/>
    </row>
    <row r="19" spans="1:6" x14ac:dyDescent="0.25">
      <c r="A19" s="15" t="s">
        <v>22</v>
      </c>
      <c r="B19" s="16"/>
      <c r="C19" s="83" t="s">
        <v>23</v>
      </c>
      <c r="D19" s="83"/>
      <c r="E19" s="34" t="s">
        <v>92</v>
      </c>
      <c r="F19" s="1"/>
    </row>
    <row r="20" spans="1:6" ht="18.75" x14ac:dyDescent="0.3">
      <c r="A20" s="63" t="s">
        <v>24</v>
      </c>
      <c r="B20" s="64"/>
      <c r="C20" s="65"/>
      <c r="D20" s="65"/>
      <c r="E20" s="66"/>
      <c r="F20" s="1"/>
    </row>
    <row r="21" spans="1:6" x14ac:dyDescent="0.25">
      <c r="A21" s="2" t="s">
        <v>25</v>
      </c>
      <c r="B21" s="3" t="s">
        <v>26</v>
      </c>
      <c r="C21" s="3" t="s">
        <v>27</v>
      </c>
      <c r="D21" s="3" t="s">
        <v>28</v>
      </c>
      <c r="E21" s="4" t="s">
        <v>13</v>
      </c>
      <c r="F21" s="1"/>
    </row>
    <row r="22" spans="1:6" x14ac:dyDescent="0.25">
      <c r="A22" s="5" t="s">
        <v>29</v>
      </c>
      <c r="B22" s="17">
        <v>1</v>
      </c>
      <c r="C22" s="18">
        <v>91</v>
      </c>
      <c r="D22" s="8"/>
      <c r="E22" s="9">
        <f>IF(D22="Yes",$C22*SUM($D$7:$D$16),0)</f>
        <v>0</v>
      </c>
      <c r="F22" s="1"/>
    </row>
    <row r="23" spans="1:6" x14ac:dyDescent="0.25">
      <c r="A23" s="5" t="s">
        <v>30</v>
      </c>
      <c r="B23" s="17">
        <v>4</v>
      </c>
      <c r="C23" s="18">
        <v>468</v>
      </c>
      <c r="D23" s="8"/>
      <c r="E23" s="9">
        <f t="shared" ref="E23:E29" si="2">IF(D23="Yes",$C23*SUM($D$7:$D$16),0)</f>
        <v>0</v>
      </c>
      <c r="F23" s="1"/>
    </row>
    <row r="24" spans="1:6" x14ac:dyDescent="0.25">
      <c r="A24" s="5" t="s">
        <v>31</v>
      </c>
      <c r="B24" s="17" t="s">
        <v>32</v>
      </c>
      <c r="C24" s="18">
        <v>405</v>
      </c>
      <c r="D24" s="8"/>
      <c r="E24" s="9">
        <f t="shared" si="2"/>
        <v>0</v>
      </c>
      <c r="F24" s="1"/>
    </row>
    <row r="25" spans="1:6" x14ac:dyDescent="0.25">
      <c r="A25" s="5" t="s">
        <v>33</v>
      </c>
      <c r="B25" s="17" t="s">
        <v>34</v>
      </c>
      <c r="C25" s="18">
        <v>114</v>
      </c>
      <c r="D25" s="8"/>
      <c r="E25" s="9">
        <f t="shared" si="2"/>
        <v>0</v>
      </c>
      <c r="F25" s="1"/>
    </row>
    <row r="26" spans="1:6" x14ac:dyDescent="0.25">
      <c r="A26" s="5" t="s">
        <v>35</v>
      </c>
      <c r="B26" s="17">
        <v>512</v>
      </c>
      <c r="C26" s="18">
        <v>319</v>
      </c>
      <c r="D26" s="8"/>
      <c r="E26" s="9">
        <f t="shared" si="2"/>
        <v>0</v>
      </c>
      <c r="F26" s="1"/>
    </row>
    <row r="27" spans="1:6" x14ac:dyDescent="0.25">
      <c r="A27" s="5" t="s">
        <v>36</v>
      </c>
      <c r="B27" s="17">
        <v>872</v>
      </c>
      <c r="C27" s="32">
        <v>468</v>
      </c>
      <c r="D27" s="8"/>
      <c r="E27" s="9">
        <f t="shared" si="2"/>
        <v>0</v>
      </c>
      <c r="F27" s="1"/>
    </row>
    <row r="28" spans="1:6" x14ac:dyDescent="0.25">
      <c r="A28" s="5" t="s">
        <v>37</v>
      </c>
      <c r="B28" s="17" t="s">
        <v>38</v>
      </c>
      <c r="C28" s="32">
        <v>137</v>
      </c>
      <c r="D28" s="8"/>
      <c r="E28" s="9">
        <f t="shared" si="2"/>
        <v>0</v>
      </c>
      <c r="F28" s="1"/>
    </row>
    <row r="29" spans="1:6" x14ac:dyDescent="0.25">
      <c r="A29" s="5" t="s">
        <v>39</v>
      </c>
      <c r="B29" s="17" t="s">
        <v>40</v>
      </c>
      <c r="C29" s="32">
        <v>1096</v>
      </c>
      <c r="D29" s="8"/>
      <c r="E29" s="9">
        <f t="shared" si="2"/>
        <v>0</v>
      </c>
      <c r="F29" s="1"/>
    </row>
    <row r="30" spans="1:6" x14ac:dyDescent="0.25">
      <c r="A30" s="5" t="s">
        <v>41</v>
      </c>
      <c r="B30" s="17" t="s">
        <v>42</v>
      </c>
      <c r="C30" s="32" t="s">
        <v>43</v>
      </c>
      <c r="D30" s="8"/>
      <c r="E30" s="9">
        <f>IF(D30="YES","NC",0)</f>
        <v>0</v>
      </c>
      <c r="F30" s="1"/>
    </row>
    <row r="31" spans="1:6" x14ac:dyDescent="0.25">
      <c r="A31" s="5" t="s">
        <v>44</v>
      </c>
      <c r="B31" s="17">
        <v>525</v>
      </c>
      <c r="C31" s="32" t="s">
        <v>42</v>
      </c>
      <c r="D31" s="8"/>
      <c r="E31" s="9">
        <f t="shared" ref="E31:E33" si="3">IF(D31="YES","NC",0)</f>
        <v>0</v>
      </c>
      <c r="F31" s="1"/>
    </row>
    <row r="32" spans="1:6" ht="30" x14ac:dyDescent="0.25">
      <c r="A32" s="33" t="s">
        <v>45</v>
      </c>
      <c r="B32" s="31" t="s">
        <v>46</v>
      </c>
      <c r="C32" s="30" t="s">
        <v>42</v>
      </c>
      <c r="D32" s="8"/>
      <c r="E32" s="9">
        <f t="shared" si="3"/>
        <v>0</v>
      </c>
      <c r="F32" s="1"/>
    </row>
    <row r="33" spans="1:6" x14ac:dyDescent="0.25">
      <c r="A33" s="33" t="s">
        <v>47</v>
      </c>
      <c r="B33" s="31" t="s">
        <v>42</v>
      </c>
      <c r="C33" s="29" t="s">
        <v>42</v>
      </c>
      <c r="D33" s="8"/>
      <c r="E33" s="9">
        <f t="shared" si="3"/>
        <v>0</v>
      </c>
      <c r="F33" s="1"/>
    </row>
    <row r="34" spans="1:6" x14ac:dyDescent="0.25">
      <c r="A34" s="33" t="s">
        <v>48</v>
      </c>
      <c r="B34" s="31" t="s">
        <v>49</v>
      </c>
      <c r="C34" s="30">
        <v>273</v>
      </c>
      <c r="D34" s="8"/>
      <c r="E34" s="9">
        <f>IF(D34="YES",$C34*SUM($D$7:$D$16),0)</f>
        <v>0</v>
      </c>
      <c r="F34" s="1"/>
    </row>
    <row r="35" spans="1:6" ht="45" x14ac:dyDescent="0.25">
      <c r="A35" s="33" t="s">
        <v>101</v>
      </c>
      <c r="B35" s="31" t="s">
        <v>102</v>
      </c>
      <c r="C35" s="30">
        <v>4126.55</v>
      </c>
      <c r="D35" s="8"/>
      <c r="E35" s="9">
        <f>IF(D35="YES",$C35*SUM($D$7:$D$16),0)</f>
        <v>0</v>
      </c>
      <c r="F35" s="1"/>
    </row>
    <row r="36" spans="1:6" ht="75" x14ac:dyDescent="0.25">
      <c r="A36" s="33" t="s">
        <v>103</v>
      </c>
      <c r="B36" s="31" t="s">
        <v>100</v>
      </c>
      <c r="C36" s="30">
        <v>850</v>
      </c>
      <c r="D36" s="8"/>
      <c r="E36" s="9">
        <f>IF(D36="YES",$C36*SUM($D$7:$D$16),0)</f>
        <v>0</v>
      </c>
      <c r="F36" s="1"/>
    </row>
    <row r="37" spans="1:6" ht="18.75" x14ac:dyDescent="0.3">
      <c r="A37" s="63" t="s">
        <v>50</v>
      </c>
      <c r="B37" s="64"/>
      <c r="C37" s="64"/>
      <c r="D37" s="64"/>
      <c r="E37" s="67"/>
      <c r="F37" s="40"/>
    </row>
    <row r="38" spans="1:6" x14ac:dyDescent="0.25">
      <c r="A38" s="11" t="s">
        <v>51</v>
      </c>
      <c r="B38" s="19" t="s">
        <v>52</v>
      </c>
      <c r="C38" s="20">
        <v>11811</v>
      </c>
      <c r="D38" s="8"/>
      <c r="E38" s="9">
        <f t="shared" ref="E38:E49" si="4">IF(D38="Yes",$C38*SUM($D$7:$D$16),0)</f>
        <v>0</v>
      </c>
      <c r="F38" s="1"/>
    </row>
    <row r="39" spans="1:6" ht="30" x14ac:dyDescent="0.25">
      <c r="A39" s="11" t="s">
        <v>53</v>
      </c>
      <c r="B39" s="19" t="s">
        <v>54</v>
      </c>
      <c r="C39" s="20">
        <v>14892</v>
      </c>
      <c r="D39" s="8"/>
      <c r="E39" s="9">
        <f t="shared" si="4"/>
        <v>0</v>
      </c>
      <c r="F39" s="1"/>
    </row>
    <row r="40" spans="1:6" x14ac:dyDescent="0.25">
      <c r="A40" s="11" t="s">
        <v>55</v>
      </c>
      <c r="B40" s="19" t="s">
        <v>56</v>
      </c>
      <c r="C40" s="20">
        <v>15390</v>
      </c>
      <c r="D40" s="8"/>
      <c r="E40" s="9">
        <f t="shared" si="4"/>
        <v>0</v>
      </c>
      <c r="F40" s="1"/>
    </row>
    <row r="41" spans="1:6" ht="30" x14ac:dyDescent="0.25">
      <c r="A41" s="11" t="s">
        <v>57</v>
      </c>
      <c r="B41" s="19" t="s">
        <v>58</v>
      </c>
      <c r="C41" s="20">
        <v>17436</v>
      </c>
      <c r="D41" s="8"/>
      <c r="E41" s="9">
        <f t="shared" si="4"/>
        <v>0</v>
      </c>
      <c r="F41" s="1"/>
    </row>
    <row r="42" spans="1:6" x14ac:dyDescent="0.25">
      <c r="A42" s="11" t="s">
        <v>59</v>
      </c>
      <c r="B42" s="19" t="s">
        <v>112</v>
      </c>
      <c r="C42" s="20">
        <v>6598</v>
      </c>
      <c r="D42" s="8"/>
      <c r="E42" s="9">
        <f t="shared" si="4"/>
        <v>0</v>
      </c>
      <c r="F42" s="1"/>
    </row>
    <row r="43" spans="1:6" x14ac:dyDescent="0.25">
      <c r="A43" s="11" t="s">
        <v>60</v>
      </c>
      <c r="B43" s="19" t="s">
        <v>61</v>
      </c>
      <c r="C43" s="20">
        <v>6474</v>
      </c>
      <c r="D43" s="8"/>
      <c r="E43" s="9">
        <f t="shared" si="4"/>
        <v>0</v>
      </c>
      <c r="F43" s="1"/>
    </row>
    <row r="44" spans="1:6" x14ac:dyDescent="0.25">
      <c r="A44" s="11" t="s">
        <v>62</v>
      </c>
      <c r="B44" s="19" t="s">
        <v>113</v>
      </c>
      <c r="C44" s="20">
        <v>6891</v>
      </c>
      <c r="D44" s="8"/>
      <c r="E44" s="9">
        <f t="shared" si="4"/>
        <v>0</v>
      </c>
      <c r="F44" s="1"/>
    </row>
    <row r="45" spans="1:6" x14ac:dyDescent="0.25">
      <c r="A45" s="11" t="s">
        <v>63</v>
      </c>
      <c r="B45" s="19" t="s">
        <v>64</v>
      </c>
      <c r="C45" s="20">
        <v>7187</v>
      </c>
      <c r="D45" s="8"/>
      <c r="E45" s="9">
        <f t="shared" si="4"/>
        <v>0</v>
      </c>
      <c r="F45" s="1"/>
    </row>
    <row r="46" spans="1:6" x14ac:dyDescent="0.25">
      <c r="A46" s="11" t="s">
        <v>65</v>
      </c>
      <c r="B46" s="19" t="s">
        <v>66</v>
      </c>
      <c r="C46" s="20">
        <v>11524</v>
      </c>
      <c r="D46" s="8"/>
      <c r="E46" s="9">
        <f t="shared" si="4"/>
        <v>0</v>
      </c>
      <c r="F46" s="1"/>
    </row>
    <row r="47" spans="1:6" x14ac:dyDescent="0.25">
      <c r="A47" s="11" t="s">
        <v>67</v>
      </c>
      <c r="B47" s="19" t="s">
        <v>68</v>
      </c>
      <c r="C47" s="20">
        <v>16987</v>
      </c>
      <c r="D47" s="8"/>
      <c r="E47" s="9">
        <f t="shared" si="4"/>
        <v>0</v>
      </c>
      <c r="F47" s="1"/>
    </row>
    <row r="48" spans="1:6" ht="30" x14ac:dyDescent="0.25">
      <c r="A48" s="11" t="s">
        <v>69</v>
      </c>
      <c r="B48" s="19"/>
      <c r="C48" s="20">
        <v>750</v>
      </c>
      <c r="D48" s="8"/>
      <c r="E48" s="9">
        <f t="shared" si="4"/>
        <v>0</v>
      </c>
      <c r="F48" s="1"/>
    </row>
    <row r="49" spans="1:6" x14ac:dyDescent="0.25">
      <c r="A49" s="11" t="s">
        <v>106</v>
      </c>
      <c r="B49" s="19" t="s">
        <v>107</v>
      </c>
      <c r="C49" s="20">
        <v>32737</v>
      </c>
      <c r="D49" s="8"/>
      <c r="E49" s="9">
        <f t="shared" si="4"/>
        <v>0</v>
      </c>
      <c r="F49" s="1"/>
    </row>
    <row r="50" spans="1:6" x14ac:dyDescent="0.25">
      <c r="A50" s="68" t="s">
        <v>70</v>
      </c>
      <c r="B50" s="69"/>
      <c r="C50" s="69"/>
      <c r="D50" s="6" t="s">
        <v>71</v>
      </c>
      <c r="E50" s="21">
        <f>IF(SUM(D7:D16)=0,0,SUM(E7:E16,E22:E49)/SUM(D7:D16))</f>
        <v>0</v>
      </c>
      <c r="F50" s="40"/>
    </row>
    <row r="51" spans="1:6" ht="18.75" x14ac:dyDescent="0.3">
      <c r="A51" s="70" t="s">
        <v>72</v>
      </c>
      <c r="B51" s="71"/>
      <c r="C51" s="71"/>
      <c r="D51" s="71"/>
      <c r="E51" s="72"/>
      <c r="F51" s="40"/>
    </row>
    <row r="52" spans="1:6" x14ac:dyDescent="0.25">
      <c r="A52" s="68" t="s">
        <v>73</v>
      </c>
      <c r="B52" s="69"/>
      <c r="C52" s="69"/>
      <c r="D52" s="69"/>
      <c r="E52" s="9">
        <f>ROUND(0.0035*E50,2)</f>
        <v>0</v>
      </c>
      <c r="F52" s="1"/>
    </row>
    <row r="53" spans="1:6" x14ac:dyDescent="0.25">
      <c r="A53" s="68" t="s">
        <v>105</v>
      </c>
      <c r="B53" s="69"/>
      <c r="C53" s="69"/>
      <c r="D53" s="69"/>
      <c r="E53" s="9">
        <v>15.75</v>
      </c>
      <c r="F53" s="1"/>
    </row>
    <row r="54" spans="1:6" x14ac:dyDescent="0.25">
      <c r="A54" s="68" t="s">
        <v>74</v>
      </c>
      <c r="B54" s="69"/>
      <c r="C54" s="69"/>
      <c r="D54" s="69"/>
      <c r="E54" s="9">
        <v>20</v>
      </c>
      <c r="F54" s="1"/>
    </row>
    <row r="55" spans="1:6" x14ac:dyDescent="0.25">
      <c r="A55" s="68" t="s">
        <v>75</v>
      </c>
      <c r="B55" s="69"/>
      <c r="C55" s="69"/>
      <c r="D55" s="6" t="s">
        <v>71</v>
      </c>
      <c r="E55" s="9">
        <f>IF(SUM(E50:E54)&lt;100,0,SUM(E50:E54))</f>
        <v>0</v>
      </c>
      <c r="F55" s="1"/>
    </row>
    <row r="56" spans="1:6" x14ac:dyDescent="0.25">
      <c r="A56" s="68" t="s">
        <v>76</v>
      </c>
      <c r="B56" s="69"/>
      <c r="C56" s="69"/>
      <c r="D56" s="6" t="str">
        <f>IF(SUM(D7:D15)=0,"",IF(SUM(D7:D15)=1,"1 Vehicle",SUM(D7:D15)&amp;" Vehicles"))</f>
        <v/>
      </c>
      <c r="E56" s="9">
        <f>E55*SUM(D7:D16)</f>
        <v>0</v>
      </c>
      <c r="F56" s="1"/>
    </row>
    <row r="57" spans="1:6" ht="22.35" customHeight="1" x14ac:dyDescent="0.3">
      <c r="A57" s="73" t="s">
        <v>77</v>
      </c>
      <c r="B57" s="73"/>
      <c r="C57" s="73"/>
      <c r="D57" s="73"/>
      <c r="E57" s="73"/>
      <c r="F57" s="1"/>
    </row>
    <row r="58" spans="1:6" x14ac:dyDescent="0.25">
      <c r="A58" s="22" t="s">
        <v>78</v>
      </c>
      <c r="B58" s="80"/>
      <c r="C58" s="80"/>
      <c r="D58" s="23" t="s">
        <v>79</v>
      </c>
      <c r="E58" s="27"/>
      <c r="F58" s="1"/>
    </row>
    <row r="59" spans="1:6" x14ac:dyDescent="0.25">
      <c r="A59" s="22" t="s">
        <v>80</v>
      </c>
      <c r="B59" s="80"/>
      <c r="C59" s="80"/>
      <c r="D59" s="23" t="s">
        <v>81</v>
      </c>
      <c r="E59" s="28"/>
      <c r="F59" s="1"/>
    </row>
    <row r="60" spans="1:6" x14ac:dyDescent="0.25">
      <c r="A60" s="22" t="s">
        <v>82</v>
      </c>
      <c r="B60" s="81"/>
      <c r="C60" s="82"/>
      <c r="D60" s="23" t="s">
        <v>83</v>
      </c>
      <c r="E60" s="27"/>
      <c r="F60" s="1"/>
    </row>
    <row r="61" spans="1:6" ht="17.649999999999999" customHeight="1" thickBot="1" x14ac:dyDescent="0.35">
      <c r="A61" s="71" t="s">
        <v>84</v>
      </c>
      <c r="B61" s="71"/>
      <c r="C61" s="71"/>
      <c r="D61" s="71"/>
      <c r="E61" s="71"/>
      <c r="F61" s="1"/>
    </row>
    <row r="62" spans="1:6" x14ac:dyDescent="0.25">
      <c r="A62" s="24" t="s">
        <v>85</v>
      </c>
      <c r="B62" s="79" t="s">
        <v>86</v>
      </c>
      <c r="C62" s="79"/>
      <c r="D62" s="25" t="s">
        <v>87</v>
      </c>
      <c r="E62" s="26">
        <v>310062165</v>
      </c>
      <c r="F62" s="1"/>
    </row>
    <row r="63" spans="1:6" x14ac:dyDescent="0.25">
      <c r="A63" s="22" t="s">
        <v>80</v>
      </c>
      <c r="B63" s="74" t="s">
        <v>88</v>
      </c>
      <c r="C63" s="74"/>
      <c r="D63" s="74"/>
      <c r="E63" s="75"/>
      <c r="F63" s="1"/>
    </row>
    <row r="64" spans="1:6" x14ac:dyDescent="0.25">
      <c r="A64" s="22" t="s">
        <v>82</v>
      </c>
      <c r="B64" s="76" t="s">
        <v>89</v>
      </c>
      <c r="C64" s="77"/>
      <c r="D64" s="77"/>
      <c r="E64" s="78"/>
      <c r="F64" s="1"/>
    </row>
    <row r="65" spans="1:6" x14ac:dyDescent="0.25">
      <c r="A65" s="1"/>
      <c r="B65" s="1"/>
      <c r="C65" s="1"/>
      <c r="D65" s="1"/>
      <c r="E65" s="1"/>
      <c r="F65" s="1"/>
    </row>
    <row r="66" spans="1:6" x14ac:dyDescent="0.25">
      <c r="A66" s="1"/>
      <c r="B66" s="1"/>
      <c r="C66" s="1"/>
      <c r="D66" s="1"/>
      <c r="E66" s="1"/>
      <c r="F66" s="1"/>
    </row>
    <row r="67" spans="1:6" x14ac:dyDescent="0.25">
      <c r="A67" s="1"/>
      <c r="B67" s="1"/>
      <c r="C67" s="1"/>
      <c r="D67" s="1"/>
      <c r="E67" s="1"/>
      <c r="F67" s="1"/>
    </row>
    <row r="68" spans="1:6" x14ac:dyDescent="0.25">
      <c r="A68" s="1"/>
      <c r="B68" s="1"/>
      <c r="C68" s="1"/>
      <c r="D68" s="1"/>
      <c r="E68" s="1"/>
      <c r="F68" s="1"/>
    </row>
    <row r="69" spans="1:6" x14ac:dyDescent="0.25">
      <c r="A69" s="1"/>
      <c r="B69" s="1"/>
      <c r="C69" s="1"/>
      <c r="D69" s="1"/>
      <c r="E69" s="1"/>
      <c r="F69" s="1"/>
    </row>
    <row r="70" spans="1:6" x14ac:dyDescent="0.25">
      <c r="A70" s="1"/>
      <c r="B70" s="1"/>
      <c r="C70" s="1"/>
      <c r="D70" s="1"/>
      <c r="E70" s="1"/>
      <c r="F70" s="1"/>
    </row>
    <row r="71" spans="1:6" x14ac:dyDescent="0.25">
      <c r="A71" s="1"/>
      <c r="B71" s="1"/>
      <c r="C71" s="1"/>
      <c r="D71" s="1"/>
      <c r="E71" s="1"/>
      <c r="F71" s="1"/>
    </row>
    <row r="72" spans="1:6" x14ac:dyDescent="0.25">
      <c r="A72" s="1"/>
      <c r="B72" s="1"/>
      <c r="C72" s="1"/>
      <c r="D72" s="1"/>
      <c r="E72" s="1"/>
      <c r="F72" s="1"/>
    </row>
    <row r="73" spans="1:6" x14ac:dyDescent="0.25">
      <c r="A73" s="1"/>
      <c r="B73" s="1"/>
      <c r="C73" s="1"/>
      <c r="D73" s="1"/>
      <c r="E73" s="1"/>
      <c r="F73" s="1"/>
    </row>
    <row r="74" spans="1:6" x14ac:dyDescent="0.25">
      <c r="A74" s="1"/>
      <c r="B74" s="1"/>
      <c r="C74" s="1"/>
      <c r="D74" s="1"/>
      <c r="E74" s="1"/>
      <c r="F74" s="1"/>
    </row>
    <row r="75" spans="1:6" x14ac:dyDescent="0.25">
      <c r="A75" s="1"/>
      <c r="B75" s="1"/>
      <c r="C75" s="1"/>
      <c r="D75" s="1"/>
      <c r="E75" s="1"/>
      <c r="F75" s="1"/>
    </row>
    <row r="76" spans="1:6" x14ac:dyDescent="0.25">
      <c r="A76" s="1"/>
      <c r="B76" s="1"/>
      <c r="C76" s="1"/>
      <c r="D76" s="1"/>
      <c r="E76" s="1"/>
      <c r="F76" s="1"/>
    </row>
    <row r="77" spans="1:6" x14ac:dyDescent="0.25">
      <c r="A77" s="1"/>
      <c r="B77" s="1"/>
      <c r="C77" s="1"/>
      <c r="D77" s="1"/>
      <c r="E77" s="1"/>
      <c r="F77" s="1"/>
    </row>
    <row r="78" spans="1:6" x14ac:dyDescent="0.25">
      <c r="A78" s="1"/>
      <c r="B78" s="1"/>
      <c r="C78" s="1"/>
      <c r="D78" s="1"/>
      <c r="E78" s="1"/>
      <c r="F78" s="1"/>
    </row>
    <row r="79" spans="1:6" x14ac:dyDescent="0.25">
      <c r="A79" s="1"/>
      <c r="B79" s="1"/>
      <c r="C79" s="1"/>
      <c r="D79" s="1"/>
      <c r="E79" s="1"/>
      <c r="F79" s="1"/>
    </row>
    <row r="80" spans="1:6" x14ac:dyDescent="0.25">
      <c r="A80" s="1"/>
      <c r="B80" s="1"/>
      <c r="C80" s="1"/>
      <c r="D80" s="1"/>
      <c r="E80" s="1"/>
      <c r="F80" s="1"/>
    </row>
    <row r="81" spans="1:6" x14ac:dyDescent="0.25">
      <c r="A81" s="1"/>
      <c r="B81" s="1"/>
      <c r="C81" s="1"/>
      <c r="D81" s="1"/>
      <c r="E81" s="1"/>
      <c r="F81" s="1"/>
    </row>
    <row r="82" spans="1:6" x14ac:dyDescent="0.25">
      <c r="A82" s="1"/>
      <c r="B82" s="1"/>
      <c r="C82" s="1"/>
      <c r="D82" s="1"/>
      <c r="E82" s="1"/>
      <c r="F82" s="1"/>
    </row>
    <row r="83" spans="1:6" x14ac:dyDescent="0.25">
      <c r="A83" s="1"/>
      <c r="B83" s="1"/>
      <c r="C83" s="1"/>
      <c r="D83" s="1"/>
      <c r="E83" s="1"/>
      <c r="F83" s="1"/>
    </row>
    <row r="84" spans="1:6" x14ac:dyDescent="0.25">
      <c r="A84" s="1"/>
      <c r="B84" s="1"/>
      <c r="C84" s="1"/>
      <c r="D84" s="1"/>
      <c r="E84" s="1"/>
      <c r="F84" s="1"/>
    </row>
    <row r="85" spans="1:6" x14ac:dyDescent="0.25">
      <c r="A85" s="1"/>
      <c r="B85" s="1"/>
      <c r="C85" s="1"/>
      <c r="D85" s="1"/>
      <c r="E85" s="1"/>
      <c r="F85" s="1"/>
    </row>
    <row r="86" spans="1:6" x14ac:dyDescent="0.25">
      <c r="A86" s="1"/>
      <c r="B86" s="1"/>
      <c r="C86" s="1"/>
      <c r="D86" s="1"/>
      <c r="E86" s="1"/>
      <c r="F86" s="1"/>
    </row>
    <row r="87" spans="1:6" x14ac:dyDescent="0.25">
      <c r="A87" s="1"/>
      <c r="B87" s="1"/>
      <c r="C87" s="1"/>
      <c r="D87" s="1"/>
      <c r="E87" s="1"/>
      <c r="F87" s="1"/>
    </row>
    <row r="88" spans="1:6" x14ac:dyDescent="0.25">
      <c r="A88" s="1"/>
      <c r="B88" s="1"/>
      <c r="C88" s="1"/>
      <c r="D88" s="1"/>
      <c r="E88" s="1"/>
      <c r="F88" s="1"/>
    </row>
    <row r="89" spans="1:6" x14ac:dyDescent="0.25">
      <c r="A89" s="1"/>
      <c r="B89" s="1"/>
      <c r="C89" s="1"/>
      <c r="D89" s="1"/>
      <c r="E89" s="1"/>
      <c r="F89" s="1"/>
    </row>
    <row r="90" spans="1:6" x14ac:dyDescent="0.25">
      <c r="A90" s="1"/>
      <c r="B90" s="1"/>
      <c r="C90" s="1"/>
      <c r="D90" s="1"/>
      <c r="E90" s="1"/>
      <c r="F90" s="1"/>
    </row>
    <row r="91" spans="1:6" x14ac:dyDescent="0.25">
      <c r="A91" s="1"/>
      <c r="B91" s="1"/>
      <c r="C91" s="1"/>
      <c r="D91" s="1"/>
      <c r="E91" s="1"/>
      <c r="F91" s="1"/>
    </row>
    <row r="92" spans="1:6" x14ac:dyDescent="0.25">
      <c r="A92" s="1"/>
      <c r="B92" s="1"/>
      <c r="C92" s="1"/>
      <c r="D92" s="1"/>
      <c r="E92" s="1"/>
      <c r="F92" s="1"/>
    </row>
    <row r="93" spans="1:6" x14ac:dyDescent="0.25">
      <c r="A93" s="1"/>
      <c r="B93" s="1"/>
      <c r="C93" s="1"/>
      <c r="D93" s="1"/>
      <c r="E93" s="1"/>
      <c r="F93" s="1"/>
    </row>
    <row r="94" spans="1:6" x14ac:dyDescent="0.25">
      <c r="A94" s="1"/>
      <c r="B94" s="1"/>
      <c r="C94" s="1"/>
      <c r="D94" s="1"/>
      <c r="E94" s="1"/>
      <c r="F94" s="1"/>
    </row>
    <row r="95" spans="1:6" x14ac:dyDescent="0.25">
      <c r="A95" s="1"/>
      <c r="B95" s="1"/>
      <c r="C95" s="1"/>
      <c r="D95" s="1"/>
      <c r="E95" s="1"/>
      <c r="F95" s="1"/>
    </row>
    <row r="96" spans="1:6" x14ac:dyDescent="0.25">
      <c r="A96" s="1"/>
      <c r="B96" s="1"/>
      <c r="C96" s="1"/>
      <c r="D96" s="1"/>
      <c r="E96" s="1"/>
      <c r="F96" s="1"/>
    </row>
    <row r="97" spans="1:6" x14ac:dyDescent="0.25">
      <c r="A97" s="1"/>
      <c r="B97" s="1"/>
      <c r="C97" s="1"/>
      <c r="D97" s="1"/>
      <c r="E97" s="1"/>
      <c r="F97" s="1"/>
    </row>
    <row r="98" spans="1:6" x14ac:dyDescent="0.25">
      <c r="A98" s="1"/>
      <c r="B98" s="1"/>
      <c r="C98" s="1"/>
      <c r="D98" s="1"/>
      <c r="E98" s="1"/>
      <c r="F98" s="1"/>
    </row>
    <row r="99" spans="1:6" x14ac:dyDescent="0.25">
      <c r="A99" s="1"/>
      <c r="B99" s="1"/>
      <c r="C99" s="1"/>
      <c r="D99" s="1"/>
      <c r="E99" s="1"/>
      <c r="F99" s="1"/>
    </row>
    <row r="100" spans="1:6" x14ac:dyDescent="0.25">
      <c r="A100" s="1"/>
      <c r="B100" s="1"/>
      <c r="C100" s="1"/>
      <c r="D100" s="1"/>
      <c r="E100" s="1"/>
      <c r="F100" s="1"/>
    </row>
    <row r="101" spans="1:6" x14ac:dyDescent="0.25">
      <c r="A101" s="1"/>
      <c r="B101" s="1"/>
      <c r="C101" s="1"/>
      <c r="D101" s="1"/>
      <c r="E101" s="1"/>
      <c r="F101" s="1"/>
    </row>
    <row r="102" spans="1:6" x14ac:dyDescent="0.25">
      <c r="A102" s="1"/>
      <c r="B102" s="1"/>
      <c r="C102" s="1"/>
      <c r="D102" s="1"/>
      <c r="E102" s="1"/>
      <c r="F102" s="1"/>
    </row>
    <row r="103" spans="1:6" x14ac:dyDescent="0.25">
      <c r="A103" s="1"/>
      <c r="B103" s="1"/>
      <c r="C103" s="1"/>
      <c r="D103" s="1"/>
      <c r="E103" s="1"/>
      <c r="F103" s="1"/>
    </row>
    <row r="104" spans="1:6" x14ac:dyDescent="0.25">
      <c r="A104" s="1"/>
      <c r="B104" s="1"/>
      <c r="C104" s="1"/>
      <c r="D104" s="1"/>
      <c r="E104" s="1"/>
      <c r="F104" s="1"/>
    </row>
    <row r="105" spans="1:6" x14ac:dyDescent="0.25">
      <c r="A105" s="1"/>
      <c r="B105" s="1"/>
      <c r="C105" s="1"/>
      <c r="D105" s="1"/>
      <c r="E105" s="1"/>
      <c r="F105" s="1"/>
    </row>
    <row r="106" spans="1:6" x14ac:dyDescent="0.25">
      <c r="A106" s="1"/>
      <c r="B106" s="1"/>
      <c r="C106" s="1"/>
      <c r="D106" s="1"/>
      <c r="E106" s="1"/>
      <c r="F106" s="1"/>
    </row>
  </sheetData>
  <sheetProtection algorithmName="SHA-512" hashValue="AYV9JRmRGzNTyBL5CC3TwoThTw+iSrCowW8/FNvp78XhL1efcwn8ud3Pyt2hES8CEY6zLAnSZeZh3lnxWACT4A==" saltValue="bQjM+CRVTSmMPYqrj7d1Ig==" spinCount="100000" sheet="1" formatColumns="0" formatRows="0"/>
  <mergeCells count="5">
    <mergeCell ref="B62:C62"/>
    <mergeCell ref="B58:C58"/>
    <mergeCell ref="B59:C59"/>
    <mergeCell ref="B60:C60"/>
    <mergeCell ref="C19:D19"/>
  </mergeCells>
  <dataValidations count="2">
    <dataValidation type="list" allowBlank="1" showInputMessage="1" showErrorMessage="1" sqref="D22:D36 D38:D49" xr:uid="{00000000-0002-0000-0000-000000000000}">
      <formula1>"Yes, "</formula1>
    </dataValidation>
    <dataValidation type="custom" allowBlank="1" showInputMessage="1" showErrorMessage="1" error="Only one vehicle configuration may be used on each spreadsheet." sqref="D7" xr:uid="{00000000-0002-0000-0000-000001000000}">
      <formula1>IF(SUM(D10:D16)=0,TRUE,FALSE)</formula1>
    </dataValidation>
  </dataValidations>
  <pageMargins left="0.7" right="0.7" top="0.75" bottom="0.75" header="0.3" footer="0.3"/>
  <pageSetup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827B6-EBFA-42AE-8189-16EDA76F71B2}">
  <dimension ref="A1:A2"/>
  <sheetViews>
    <sheetView workbookViewId="0">
      <selection activeCell="A2" sqref="A2"/>
    </sheetView>
  </sheetViews>
  <sheetFormatPr defaultRowHeight="15" x14ac:dyDescent="0.25"/>
  <cols>
    <col min="1" max="1" width="104.28515625" bestFit="1" customWidth="1"/>
  </cols>
  <sheetData>
    <row r="1" spans="1:1" ht="21.75" thickBot="1" x14ac:dyDescent="0.4">
      <c r="A1" s="42" t="s">
        <v>1</v>
      </c>
    </row>
    <row r="2" spans="1:1" ht="180.75" thickBot="1" x14ac:dyDescent="0.3">
      <c r="A2" s="43"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85 - F-350</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2026-10-20T20:07:22Z</cp:lastPrinted>
  <dcterms:created xsi:type="dcterms:W3CDTF">2016-08-11T20:23:26Z</dcterms:created>
  <dcterms:modified xsi:type="dcterms:W3CDTF">2026-10-22T12:41:48Z</dcterms:modified>
  <cp:category/>
  <cp:contentStatus/>
</cp:coreProperties>
</file>