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idson\AppData\Roaming\Microsoft\Windows\Network Shortcuts\"/>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E33" i="1" l="1"/>
  <c r="E32" i="1"/>
  <c r="E31" i="1"/>
  <c r="E30" i="1"/>
  <c r="E29" i="1"/>
  <c r="E28" i="1"/>
  <c r="E27" i="1"/>
  <c r="E26" i="1"/>
  <c r="E25" i="1"/>
  <c r="E24" i="1"/>
  <c r="E23" i="1"/>
  <c r="E22" i="1"/>
  <c r="E21" i="1"/>
  <c r="E20" i="1"/>
  <c r="E19" i="1"/>
  <c r="E18" i="1"/>
  <c r="E17" i="1"/>
  <c r="E16" i="1"/>
  <c r="D41" i="1" l="1"/>
  <c r="E38" i="1"/>
  <c r="E34" i="1"/>
  <c r="E35" i="1" l="1"/>
  <c r="E37" i="1" s="1"/>
  <c r="E40" i="1" l="1"/>
  <c r="E41" i="1" s="1"/>
</calcChain>
</file>

<file path=xl/sharedStrings.xml><?xml version="1.0" encoding="utf-8"?>
<sst xmlns="http://schemas.openxmlformats.org/spreadsheetml/2006/main" count="97" uniqueCount="86">
  <si>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</si>
  <si>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</si>
  <si>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</si>
  <si>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</si>
  <si>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</si>
  <si>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</si>
  <si>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</si>
  <si>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Gerry Lane Chevrolet</t>
  </si>
  <si>
    <t>Base Vehicle</t>
  </si>
  <si>
    <t>Vehicle Description</t>
  </si>
  <si>
    <t>Order Code</t>
  </si>
  <si>
    <t>Unit Price</t>
  </si>
  <si>
    <t>Quantity</t>
  </si>
  <si>
    <t>Extended Price</t>
  </si>
  <si>
    <t>Optional Configuration</t>
  </si>
  <si>
    <t>Description</t>
  </si>
  <si>
    <t>Available Exterior Colors</t>
  </si>
  <si>
    <t>(GAZ) Summit White</t>
  </si>
  <si>
    <t>Optional Equipment</t>
  </si>
  <si>
    <t>Option Description</t>
  </si>
  <si>
    <t>Option Code</t>
  </si>
  <si>
    <t>Option Unit Price</t>
  </si>
  <si>
    <t>Add Option</t>
  </si>
  <si>
    <t>220 Amp Alternator</t>
  </si>
  <si>
    <t>KW5</t>
  </si>
  <si>
    <t>Locking Rear Differential</t>
  </si>
  <si>
    <t>G80</t>
  </si>
  <si>
    <t>Isolated 2nd Battery</t>
  </si>
  <si>
    <t>Heavy Duty Battery</t>
  </si>
  <si>
    <t>UA1</t>
  </si>
  <si>
    <t>Tilt Wheel and Cruise Control</t>
  </si>
  <si>
    <t>ZQ3</t>
  </si>
  <si>
    <t>Molded Assist Steps</t>
  </si>
  <si>
    <t>VXW</t>
  </si>
  <si>
    <t>Rear Window Defroster</t>
  </si>
  <si>
    <t>C49</t>
  </si>
  <si>
    <t>YA2</t>
  </si>
  <si>
    <t>Carpet Floor Covering</t>
  </si>
  <si>
    <t>B30</t>
  </si>
  <si>
    <t>Electric Exterior Mirrors</t>
  </si>
  <si>
    <t>DE5</t>
  </si>
  <si>
    <t>Cloth Seats</t>
  </si>
  <si>
    <t>AS5</t>
  </si>
  <si>
    <t>Two Additional Keys</t>
  </si>
  <si>
    <t>5H1</t>
  </si>
  <si>
    <t>Cloth Front/Vinyl Rear Seats</t>
  </si>
  <si>
    <t>5T5</t>
  </si>
  <si>
    <t>7 Lead Trailer Wiring Harness</t>
  </si>
  <si>
    <t>UY7</t>
  </si>
  <si>
    <t>HD Trailering Equipment</t>
  </si>
  <si>
    <t>Z82</t>
  </si>
  <si>
    <t>Power Windows Delete</t>
  </si>
  <si>
    <t>R8J</t>
  </si>
  <si>
    <t>ATG</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</si>
  <si>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</si>
  <si>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</si>
  <si>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</si>
  <si>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</si>
  <si>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</si>
  <si>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</si>
  <si>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</si>
  <si>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</si>
  <si>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</si>
  <si>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Delivery Point of Contact Name:</t>
  </si>
  <si>
    <t>LPAA Approval No</t>
  </si>
  <si>
    <t>Phone:</t>
  </si>
  <si>
    <t>Requisition No</t>
  </si>
  <si>
    <t>Email:</t>
  </si>
  <si>
    <t>Shopping Cart</t>
  </si>
  <si>
    <t>Vendor Information</t>
  </si>
  <si>
    <t>Eric Meyers</t>
  </si>
  <si>
    <t xml:space="preserve">Vendor No. </t>
  </si>
  <si>
    <t>225-268-7160</t>
  </si>
  <si>
    <t>eric.meyers@gerrylane.com</t>
  </si>
  <si>
    <t xml:space="preserve"> (15 Passenger)</t>
  </si>
  <si>
    <t>90 Days</t>
  </si>
  <si>
    <t>TP3</t>
  </si>
  <si>
    <t>Sliding Passenger Door</t>
  </si>
  <si>
    <t>Governor Speed Limit 65 MPH</t>
  </si>
  <si>
    <t>9C2</t>
  </si>
  <si>
    <t>Remote Keyless Entry</t>
  </si>
  <si>
    <t>(G7C) Red Hot</t>
  </si>
  <si>
    <t>(GAN) Silver Ice Metallic</t>
  </si>
  <si>
    <t xml:space="preserve">(GBA) Black </t>
  </si>
  <si>
    <t>6.6L V8 Engine</t>
  </si>
  <si>
    <t>CG33706-LT8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</si>
</sst>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2"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8" fillId="0" borderId="5" xfId="0" applyFont="1" applyFill="1" applyBorder="1" applyAlignment="1" applyProtection="1">
      <alignment horizontal="center"/>
      <protection hidden="1"/>
    </xf>
    <xf numFmtId="0" fontId="2"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0" fillId="0" borderId="0" xfId="0" applyFont="1"/>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2" fillId="0" borderId="4" xfId="0" applyFont="1" applyFill="1" applyBorder="1" applyAlignment="1">
      <alignment horizontal="right"/>
    </xf>
    <xf numFmtId="0" fontId="2" fillId="0" borderId="6" xfId="0" applyFont="1" applyFill="1" applyBorder="1" applyAlignment="1">
      <alignment horizontal="center"/>
    </xf>
    <xf numFmtId="0" fontId="0" fillId="0" borderId="24" xfId="0" applyFont="1" applyFill="1" applyBorder="1" applyAlignment="1">
      <alignment horizontal="right"/>
    </xf>
    <xf numFmtId="0" fontId="0" fillId="5" borderId="6" xfId="0" applyFill="1" applyBorder="1" applyAlignment="1" applyProtection="1">
      <alignment horizontal="left"/>
      <protection locked="0"/>
    </xf>
    <xf numFmtId="0" fontId="6" fillId="0" borderId="10" xfId="0" applyFont="1" applyBorder="1" applyAlignment="1" applyProtection="1">
      <alignment horizontal="center" wrapText="1"/>
      <protection hidden="1"/>
    </xf>
    <xf numFmtId="0" fontId="10" fillId="4" borderId="6" xfId="0" applyFont="1" applyFill="1" applyBorder="1" applyAlignment="1" applyProtection="1">
      <alignment horizontal="center"/>
      <protection hidden="1"/>
    </xf>
    <xf numFmtId="0" fontId="0" fillId="0" borderId="4" xfId="0" applyFill="1" applyBorder="1" applyAlignment="1" applyProtection="1">
      <alignment wrapText="1"/>
      <protection hidden="1"/>
    </xf>
    <xf numFmtId="44" fontId="0" fillId="0" borderId="6" xfId="0" applyNumberFormat="1" applyFill="1" applyBorder="1" applyProtection="1">
      <protection hidden="1"/>
    </xf>
    <xf numFmtId="0" fontId="0" fillId="0" borderId="21" xfId="0" applyFill="1" applyBorder="1" applyAlignment="1" applyProtection="1">
      <alignment horizontal="center" wrapText="1"/>
      <protection hidden="1"/>
    </xf>
    <xf numFmtId="0" fontId="0" fillId="0" borderId="22" xfId="0" applyFill="1" applyBorder="1" applyAlignment="1" applyProtection="1">
      <alignment horizontal="center" wrapText="1"/>
      <protection hidden="1"/>
    </xf>
    <xf numFmtId="0" fontId="0" fillId="0" borderId="6" xfId="0" applyFill="1" applyBorder="1" applyAlignment="1" applyProtection="1">
      <alignment horizontal="center" wrapText="1"/>
      <protection hidden="1"/>
    </xf>
    <xf numFmtId="0" fontId="2" fillId="0" borderId="4" xfId="0" applyFont="1" applyFill="1" applyBorder="1" applyProtection="1">
      <protection hidden="1"/>
    </xf>
    <xf numFmtId="0" fontId="2" fillId="0" borderId="5" xfId="0" applyFont="1" applyFill="1" applyBorder="1" applyProtection="1">
      <protection hidden="1"/>
    </xf>
    <xf numFmtId="0" fontId="2" fillId="0" borderId="6" xfId="0" applyFont="1" applyFill="1" applyBorder="1" applyProtection="1">
      <protection hidden="1"/>
    </xf>
    <xf numFmtId="0" fontId="0" fillId="0" borderId="5" xfId="0" applyFill="1" applyBorder="1" applyAlignment="1" applyProtection="1">
      <alignment horizontal="center"/>
      <protection hidden="1"/>
    </xf>
    <xf numFmtId="44" fontId="0" fillId="0" borderId="5" xfId="1" applyFont="1" applyFill="1" applyBorder="1" applyAlignment="1" applyProtection="1">
      <protection hidden="1"/>
    </xf>
    <xf numFmtId="0" fontId="0" fillId="5" borderId="22" xfId="0"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0" fontId="9" fillId="3" borderId="4" xfId="0" applyFont="1" applyFill="1" applyBorder="1" applyAlignment="1" applyProtection="1">
      <alignment horizontal="center" wrapText="1"/>
      <protection hidden="1"/>
    </xf>
    <xf numFmtId="0" fontId="9" fillId="3" borderId="5" xfId="0" applyFont="1" applyFill="1" applyBorder="1" applyAlignment="1" applyProtection="1">
      <alignment horizontal="center" wrapText="1"/>
      <protection hidden="1"/>
    </xf>
    <xf numFmtId="0" fontId="9"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13"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7" fillId="3" borderId="15" xfId="0" applyFont="1" applyFill="1" applyBorder="1" applyAlignment="1" applyProtection="1">
      <alignment horizontal="center"/>
      <protection hidden="1"/>
    </xf>
    <xf numFmtId="0" fontId="7" fillId="3" borderId="16" xfId="0" applyFont="1" applyFill="1" applyBorder="1" applyAlignment="1" applyProtection="1">
      <alignment horizontal="center"/>
      <protection hidden="1"/>
    </xf>
    <xf numFmtId="0" fontId="7" fillId="3" borderId="17"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9" fillId="0" borderId="18" xfId="0" applyFont="1" applyFill="1" applyBorder="1" applyAlignment="1" applyProtection="1">
      <alignment horizontal="center" wrapText="1"/>
      <protection hidden="1"/>
    </xf>
    <xf numFmtId="0" fontId="9" fillId="0" borderId="19" xfId="0" applyFont="1" applyFill="1" applyBorder="1" applyAlignment="1" applyProtection="1">
      <alignment horizontal="center" wrapText="1"/>
      <protection hidden="1"/>
    </xf>
    <xf numFmtId="0" fontId="9" fillId="0" borderId="20" xfId="0" applyFont="1" applyFill="1" applyBorder="1" applyAlignment="1" applyProtection="1">
      <alignment horizontal="center" wrapText="1"/>
      <protection hidden="1"/>
    </xf>
    <xf numFmtId="0" fontId="9" fillId="0" borderId="18" xfId="0" applyFont="1" applyFill="1" applyBorder="1" applyAlignment="1" applyProtection="1">
      <alignment horizontal="center"/>
      <protection hidden="1"/>
    </xf>
    <xf numFmtId="0" fontId="9" fillId="0" borderId="19" xfId="0" applyFont="1" applyFill="1" applyBorder="1" applyAlignment="1" applyProtection="1">
      <alignment horizontal="center"/>
      <protection hidden="1"/>
    </xf>
    <xf numFmtId="0" fontId="9" fillId="0" borderId="20"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9" fillId="3" borderId="4" xfId="0" applyFont="1" applyFill="1" applyBorder="1" applyAlignment="1" applyProtection="1">
      <alignment horizontal="center"/>
      <protection hidden="1"/>
    </xf>
    <xf numFmtId="0" fontId="9" fillId="3" borderId="5" xfId="0" applyFont="1" applyFill="1" applyBorder="1" applyAlignment="1" applyProtection="1">
      <alignment horizontal="center"/>
      <protection hidden="1"/>
    </xf>
    <xf numFmtId="0" fontId="9"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5" xfId="0" applyFill="1" applyBorder="1" applyAlignment="1">
      <alignment horizontal="left"/>
    </xf>
    <xf numFmtId="164" fontId="0" fillId="0" borderId="5" xfId="0" applyNumberFormat="1" applyFill="1" applyBorder="1" applyAlignment="1">
      <alignment horizontal="left"/>
    </xf>
    <xf numFmtId="164" fontId="0" fillId="0" borderId="6" xfId="0" applyNumberFormat="1" applyFill="1" applyBorder="1" applyAlignment="1">
      <alignment horizontal="left"/>
    </xf>
    <xf numFmtId="0" fontId="0" fillId="0" borderId="25" xfId="0" applyFill="1" applyBorder="1" applyAlignment="1">
      <alignment horizontal="left"/>
    </xf>
    <xf numFmtId="0" fontId="0" fillId="0" borderId="26" xfId="0"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workbookViewId="0">
      <selection activeCell="A35" sqref="A35:XFD35"/>
    </sheetView>
  </sheetViews>
  <sheetFormatPr defaultRowHeight="14.5" x14ac:dyDescent="0.35"/>
  <cols>
    <col min="1" max="1" width="33.7265625" customWidth="1"/>
    <col min="2" max="2" width="14.26953125" customWidth="1"/>
    <col min="3" max="3" width="16.7265625" customWidth="1"/>
    <col min="4" max="4" width="17.26953125" bestFit="1" customWidth="1"/>
    <col min="5" max="5" width="14.453125" bestFit="1" customWidth="1"/>
  </cols>
  <sheetData>
    <row r="1" spans="1:8" ht="27.25" customHeight="1" thickTop="1" x14ac:dyDescent="0.45">
      <c r="A1" s="40" t="s">
        <v>0</v>
      </c>
      <c r="B1" s="41"/>
      <c r="C1" s="41"/>
      <c r="D1" s="41"/>
      <c r="E1" s="42"/>
    </row>
    <row r="2" spans="1:8" ht="21" x14ac:dyDescent="0.5">
      <c r="A2" s="43" t="s">
        <v>1</v>
      </c>
      <c r="B2" s="44"/>
      <c r="C2" s="44"/>
      <c r="D2" s="44"/>
      <c r="E2" s="45"/>
    </row>
    <row r="3" spans="1:8" ht="201" customHeight="1" thickBot="1" x14ac:dyDescent="0.4">
      <c r="A3" s="46" t="s">
        <v>2</v>
      </c>
      <c r="B3" s="47"/>
      <c r="C3" s="47"/>
      <c r="D3" s="47"/>
      <c r="E3" s="48"/>
    </row>
    <row r="4" spans="1:8" ht="21.5" thickBot="1" x14ac:dyDescent="0.55000000000000004">
      <c r="A4" s="23" t="s">
        <v>74</v>
      </c>
      <c r="B4" s="1" t="s">
        <v>3</v>
      </c>
      <c r="C4" s="2">
        <v>64</v>
      </c>
      <c r="D4" s="3" t="s">
        <v>4</v>
      </c>
      <c r="E4" s="24" t="s">
        <v>75</v>
      </c>
    </row>
    <row r="5" spans="1:8" ht="15" thickBot="1" x14ac:dyDescent="0.4">
      <c r="A5" s="4" t="s">
        <v>5</v>
      </c>
      <c r="B5" s="5">
        <v>4400018787</v>
      </c>
      <c r="C5" s="5" t="s">
        <v>6</v>
      </c>
      <c r="D5" s="49" t="s">
        <v>7</v>
      </c>
      <c r="E5" s="50"/>
      <c r="H5" s="6"/>
    </row>
    <row r="6" spans="1:8" ht="21" x14ac:dyDescent="0.5">
      <c r="A6" s="51" t="s">
        <v>8</v>
      </c>
      <c r="B6" s="52"/>
      <c r="C6" s="52"/>
      <c r="D6" s="52"/>
      <c r="E6" s="53"/>
    </row>
    <row r="7" spans="1:8" x14ac:dyDescent="0.35">
      <c r="A7" s="7" t="s">
        <v>9</v>
      </c>
      <c r="B7" s="8" t="s">
        <v>10</v>
      </c>
      <c r="C7" s="8" t="s">
        <v>11</v>
      </c>
      <c r="D7" s="8" t="s">
        <v>12</v>
      </c>
      <c r="E7" s="9" t="s">
        <v>13</v>
      </c>
    </row>
    <row r="8" spans="1:8" ht="33" customHeight="1" x14ac:dyDescent="0.35">
      <c r="A8" s="10" t="s">
        <v>84</v>
      </c>
      <c r="B8" s="11" t="s">
        <v>85</v>
      </c>
      <c r="C8" s="12">
        <v>28674.6</v>
      </c>
      <c r="D8" s="13"/>
      <c r="E8" s="14">
        <f>C8*D8</f>
        <v>0</v>
      </c>
    </row>
    <row r="9" spans="1:8" ht="18.5" x14ac:dyDescent="0.45">
      <c r="A9" s="37" t="s">
        <v>14</v>
      </c>
      <c r="B9" s="38"/>
      <c r="C9" s="38"/>
      <c r="D9" s="38"/>
      <c r="E9" s="39"/>
    </row>
    <row r="10" spans="1:8" x14ac:dyDescent="0.35">
      <c r="A10" s="15" t="s">
        <v>15</v>
      </c>
      <c r="B10" s="8" t="s">
        <v>10</v>
      </c>
      <c r="C10" s="8" t="s">
        <v>11</v>
      </c>
      <c r="D10" s="8" t="s">
        <v>12</v>
      </c>
      <c r="E10" s="9" t="s">
        <v>13</v>
      </c>
    </row>
    <row r="11" spans="1:8" ht="18.5" x14ac:dyDescent="0.45">
      <c r="A11" s="55" t="s">
        <v>16</v>
      </c>
      <c r="B11" s="56"/>
      <c r="C11" s="56"/>
      <c r="D11" s="56"/>
      <c r="E11" s="57"/>
    </row>
    <row r="12" spans="1:8" x14ac:dyDescent="0.35">
      <c r="A12" s="27" t="s">
        <v>17</v>
      </c>
      <c r="B12" s="35"/>
      <c r="C12" s="28" t="s">
        <v>81</v>
      </c>
      <c r="D12" s="36"/>
      <c r="E12" s="29"/>
    </row>
    <row r="13" spans="1:8" x14ac:dyDescent="0.35">
      <c r="A13" s="27" t="s">
        <v>82</v>
      </c>
      <c r="B13" s="35"/>
      <c r="C13" s="28" t="s">
        <v>83</v>
      </c>
      <c r="D13" s="36"/>
      <c r="E13" s="29"/>
    </row>
    <row r="14" spans="1:8" ht="18.5" x14ac:dyDescent="0.45">
      <c r="A14" s="58" t="s">
        <v>18</v>
      </c>
      <c r="B14" s="59"/>
      <c r="C14" s="59"/>
      <c r="D14" s="59"/>
      <c r="E14" s="60"/>
    </row>
    <row r="15" spans="1:8" x14ac:dyDescent="0.35">
      <c r="A15" s="30" t="s">
        <v>19</v>
      </c>
      <c r="B15" s="31" t="s">
        <v>20</v>
      </c>
      <c r="C15" s="31" t="s">
        <v>21</v>
      </c>
      <c r="D15" s="31" t="s">
        <v>22</v>
      </c>
      <c r="E15" s="32" t="s">
        <v>13</v>
      </c>
    </row>
    <row r="16" spans="1:8" x14ac:dyDescent="0.35">
      <c r="A16" s="25" t="s">
        <v>23</v>
      </c>
      <c r="B16" s="33" t="s">
        <v>24</v>
      </c>
      <c r="C16" s="34">
        <v>68.25</v>
      </c>
      <c r="D16" s="13"/>
      <c r="E16" s="26">
        <f t="shared" ref="E16:E34" si="0">IF(D16="Yes",$C16*SUM($D$8:$D$10),0)</f>
        <v>0</v>
      </c>
    </row>
    <row r="17" spans="1:5" x14ac:dyDescent="0.35">
      <c r="A17" s="25" t="s">
        <v>25</v>
      </c>
      <c r="B17" s="33" t="s">
        <v>26</v>
      </c>
      <c r="C17" s="34">
        <v>295.75</v>
      </c>
      <c r="D17" s="13"/>
      <c r="E17" s="26">
        <f t="shared" si="0"/>
        <v>0</v>
      </c>
    </row>
    <row r="18" spans="1:5" x14ac:dyDescent="0.35">
      <c r="A18" s="25" t="s">
        <v>27</v>
      </c>
      <c r="B18" s="33" t="s">
        <v>76</v>
      </c>
      <c r="C18" s="34">
        <v>204.75</v>
      </c>
      <c r="D18" s="13"/>
      <c r="E18" s="26">
        <f t="shared" si="0"/>
        <v>0</v>
      </c>
    </row>
    <row r="19" spans="1:5" x14ac:dyDescent="0.35">
      <c r="A19" s="25" t="s">
        <v>28</v>
      </c>
      <c r="B19" s="33" t="s">
        <v>29</v>
      </c>
      <c r="C19" s="34">
        <v>54.6</v>
      </c>
      <c r="D19" s="13"/>
      <c r="E19" s="26">
        <f t="shared" si="0"/>
        <v>0</v>
      </c>
    </row>
    <row r="20" spans="1:5" x14ac:dyDescent="0.35">
      <c r="A20" s="25" t="s">
        <v>30</v>
      </c>
      <c r="B20" s="33" t="s">
        <v>31</v>
      </c>
      <c r="C20" s="34">
        <v>359.45</v>
      </c>
      <c r="D20" s="13"/>
      <c r="E20" s="26">
        <f t="shared" si="0"/>
        <v>0</v>
      </c>
    </row>
    <row r="21" spans="1:5" x14ac:dyDescent="0.35">
      <c r="A21" s="25" t="s">
        <v>32</v>
      </c>
      <c r="B21" s="33" t="s">
        <v>33</v>
      </c>
      <c r="C21" s="34">
        <v>650.65</v>
      </c>
      <c r="D21" s="13"/>
      <c r="E21" s="26">
        <f t="shared" si="0"/>
        <v>0</v>
      </c>
    </row>
    <row r="22" spans="1:5" x14ac:dyDescent="0.35">
      <c r="A22" s="25" t="s">
        <v>34</v>
      </c>
      <c r="B22" s="33" t="s">
        <v>35</v>
      </c>
      <c r="C22" s="34">
        <v>141.05000000000001</v>
      </c>
      <c r="D22" s="13"/>
      <c r="E22" s="26">
        <f t="shared" si="0"/>
        <v>0</v>
      </c>
    </row>
    <row r="23" spans="1:5" x14ac:dyDescent="0.35">
      <c r="A23" s="25" t="s">
        <v>77</v>
      </c>
      <c r="B23" s="33" t="s">
        <v>36</v>
      </c>
      <c r="C23" s="34">
        <v>177.45</v>
      </c>
      <c r="D23" s="13"/>
      <c r="E23" s="26">
        <f t="shared" si="0"/>
        <v>0</v>
      </c>
    </row>
    <row r="24" spans="1:5" x14ac:dyDescent="0.35">
      <c r="A24" s="25" t="s">
        <v>37</v>
      </c>
      <c r="B24" s="33" t="s">
        <v>38</v>
      </c>
      <c r="C24" s="34">
        <v>162.80000000000001</v>
      </c>
      <c r="D24" s="13"/>
      <c r="E24" s="26">
        <f t="shared" si="0"/>
        <v>0</v>
      </c>
    </row>
    <row r="25" spans="1:5" x14ac:dyDescent="0.35">
      <c r="A25" s="25" t="s">
        <v>78</v>
      </c>
      <c r="B25" s="33" t="s">
        <v>79</v>
      </c>
      <c r="C25" s="34">
        <v>45.5</v>
      </c>
      <c r="D25" s="13"/>
      <c r="E25" s="26">
        <f t="shared" si="0"/>
        <v>0</v>
      </c>
    </row>
    <row r="26" spans="1:5" x14ac:dyDescent="0.35">
      <c r="A26" s="25" t="s">
        <v>39</v>
      </c>
      <c r="B26" s="33" t="s">
        <v>40</v>
      </c>
      <c r="C26" s="34">
        <v>104.65</v>
      </c>
      <c r="D26" s="13"/>
      <c r="E26" s="26">
        <f t="shared" si="0"/>
        <v>0</v>
      </c>
    </row>
    <row r="27" spans="1:5" x14ac:dyDescent="0.35">
      <c r="A27" s="25" t="s">
        <v>41</v>
      </c>
      <c r="B27" s="33" t="s">
        <v>42</v>
      </c>
      <c r="C27" s="34">
        <v>177.45</v>
      </c>
      <c r="D27" s="13"/>
      <c r="E27" s="26">
        <f t="shared" si="0"/>
        <v>0</v>
      </c>
    </row>
    <row r="28" spans="1:5" x14ac:dyDescent="0.35">
      <c r="A28" s="25" t="s">
        <v>43</v>
      </c>
      <c r="B28" s="33" t="s">
        <v>44</v>
      </c>
      <c r="C28" s="34">
        <v>40.950000000000003</v>
      </c>
      <c r="D28" s="13"/>
      <c r="E28" s="26">
        <f t="shared" si="0"/>
        <v>0</v>
      </c>
    </row>
    <row r="29" spans="1:5" x14ac:dyDescent="0.35">
      <c r="A29" s="25" t="s">
        <v>45</v>
      </c>
      <c r="B29" s="33" t="s">
        <v>46</v>
      </c>
      <c r="C29" s="34">
        <v>46.41</v>
      </c>
      <c r="D29" s="13"/>
      <c r="E29" s="26">
        <f t="shared" si="0"/>
        <v>0</v>
      </c>
    </row>
    <row r="30" spans="1:5" x14ac:dyDescent="0.35">
      <c r="A30" s="25" t="s">
        <v>47</v>
      </c>
      <c r="B30" s="33" t="s">
        <v>48</v>
      </c>
      <c r="C30" s="34">
        <v>72.8</v>
      </c>
      <c r="D30" s="13"/>
      <c r="E30" s="26">
        <f t="shared" si="0"/>
        <v>0</v>
      </c>
    </row>
    <row r="31" spans="1:5" x14ac:dyDescent="0.35">
      <c r="A31" s="25" t="s">
        <v>49</v>
      </c>
      <c r="B31" s="33" t="s">
        <v>50</v>
      </c>
      <c r="C31" s="34">
        <v>254.8</v>
      </c>
      <c r="D31" s="13"/>
      <c r="E31" s="26">
        <f t="shared" si="0"/>
        <v>0</v>
      </c>
    </row>
    <row r="32" spans="1:5" x14ac:dyDescent="0.35">
      <c r="A32" s="25" t="s">
        <v>51</v>
      </c>
      <c r="B32" s="33" t="s">
        <v>52</v>
      </c>
      <c r="C32" s="34">
        <v>-91</v>
      </c>
      <c r="D32" s="13"/>
      <c r="E32" s="26">
        <f t="shared" si="0"/>
        <v>0</v>
      </c>
    </row>
    <row r="33" spans="1:5" x14ac:dyDescent="0.35">
      <c r="A33" s="25" t="s">
        <v>80</v>
      </c>
      <c r="B33" s="33" t="s">
        <v>53</v>
      </c>
      <c r="C33" s="34">
        <v>159.25</v>
      </c>
      <c r="D33" s="13"/>
      <c r="E33" s="26">
        <f t="shared" si="0"/>
        <v>0</v>
      </c>
    </row>
    <row r="34" spans="1:5" x14ac:dyDescent="0.35">
      <c r="A34" s="25" t="s">
        <v>51</v>
      </c>
      <c r="B34" s="33" t="s">
        <v>52</v>
      </c>
      <c r="C34" s="34">
        <v>-91</v>
      </c>
      <c r="D34" s="13"/>
      <c r="E34" s="26">
        <f t="shared" si="0"/>
        <v>0</v>
      </c>
    </row>
    <row r="35" spans="1:5" x14ac:dyDescent="0.35">
      <c r="A35" s="61" t="s">
        <v>54</v>
      </c>
      <c r="B35" s="62"/>
      <c r="C35" s="62"/>
      <c r="D35" s="11" t="s">
        <v>55</v>
      </c>
      <c r="E35" s="16">
        <f>IF(SUM(D8:D10)=0,0,SUM(E8:E34)/SUM(D8:D10))</f>
        <v>0</v>
      </c>
    </row>
    <row r="36" spans="1:5" ht="18.5" x14ac:dyDescent="0.45">
      <c r="A36" s="63" t="s">
        <v>56</v>
      </c>
      <c r="B36" s="64"/>
      <c r="C36" s="64"/>
      <c r="D36" s="64"/>
      <c r="E36" s="65"/>
    </row>
    <row r="37" spans="1:5" x14ac:dyDescent="0.35">
      <c r="A37" s="66" t="s">
        <v>57</v>
      </c>
      <c r="B37" s="67"/>
      <c r="C37" s="67"/>
      <c r="D37" s="67"/>
      <c r="E37" s="14">
        <f>ROUND(0.0035*E35,2)</f>
        <v>0</v>
      </c>
    </row>
    <row r="38" spans="1:5" x14ac:dyDescent="0.35">
      <c r="A38" s="66" t="s">
        <v>58</v>
      </c>
      <c r="B38" s="67"/>
      <c r="C38" s="67"/>
      <c r="D38" s="67"/>
      <c r="E38" s="14">
        <f>5*2.25</f>
        <v>11.25</v>
      </c>
    </row>
    <row r="39" spans="1:5" x14ac:dyDescent="0.35">
      <c r="A39" s="66" t="s">
        <v>59</v>
      </c>
      <c r="B39" s="67"/>
      <c r="C39" s="67"/>
      <c r="D39" s="67"/>
      <c r="E39" s="14">
        <v>18</v>
      </c>
    </row>
    <row r="40" spans="1:5" x14ac:dyDescent="0.35">
      <c r="A40" s="61" t="s">
        <v>60</v>
      </c>
      <c r="B40" s="62"/>
      <c r="C40" s="62"/>
      <c r="D40" s="11" t="s">
        <v>55</v>
      </c>
      <c r="E40" s="14">
        <f>IF(SUM(E35:E39)&lt;100,0,SUM(E35:E39))</f>
        <v>0</v>
      </c>
    </row>
    <row r="41" spans="1:5" x14ac:dyDescent="0.35">
      <c r="A41" s="61" t="s">
        <v>61</v>
      </c>
      <c r="B41" s="62"/>
      <c r="C41" s="62"/>
      <c r="D41" s="11" t="str">
        <f>IF(SUM(D8:D10)=0,"",IF(SUM(D8:D10)=1,"1 Vehicle",SUM(D8:D10)&amp;" Vehicles"))</f>
        <v/>
      </c>
      <c r="E41" s="14">
        <f>E40*SUM(D8:D10)</f>
        <v>0</v>
      </c>
    </row>
    <row r="42" spans="1:5" ht="18.5" x14ac:dyDescent="0.45">
      <c r="A42" s="63" t="s">
        <v>62</v>
      </c>
      <c r="B42" s="64"/>
      <c r="C42" s="64"/>
      <c r="D42" s="64"/>
      <c r="E42" s="65"/>
    </row>
    <row r="43" spans="1:5" x14ac:dyDescent="0.35">
      <c r="A43" s="17" t="s">
        <v>63</v>
      </c>
      <c r="B43" s="54"/>
      <c r="C43" s="54"/>
      <c r="D43" s="18" t="s">
        <v>64</v>
      </c>
      <c r="E43" s="22"/>
    </row>
    <row r="44" spans="1:5" x14ac:dyDescent="0.35">
      <c r="A44" s="17" t="s">
        <v>65</v>
      </c>
      <c r="B44" s="54"/>
      <c r="C44" s="54"/>
      <c r="D44" s="18" t="s">
        <v>66</v>
      </c>
      <c r="E44" s="22"/>
    </row>
    <row r="45" spans="1:5" x14ac:dyDescent="0.35">
      <c r="A45" s="17" t="s">
        <v>67</v>
      </c>
      <c r="B45" s="54"/>
      <c r="C45" s="54"/>
      <c r="D45" s="18" t="s">
        <v>68</v>
      </c>
      <c r="E45" s="22"/>
    </row>
    <row r="46" spans="1:5" ht="18.5" x14ac:dyDescent="0.45">
      <c r="A46" s="63" t="s">
        <v>69</v>
      </c>
      <c r="B46" s="64"/>
      <c r="C46" s="64"/>
      <c r="D46" s="64"/>
      <c r="E46" s="65"/>
    </row>
    <row r="47" spans="1:5" x14ac:dyDescent="0.35">
      <c r="A47" s="19" t="s">
        <v>7</v>
      </c>
      <c r="B47" s="68" t="s">
        <v>70</v>
      </c>
      <c r="C47" s="68"/>
      <c r="D47" s="18" t="s">
        <v>71</v>
      </c>
      <c r="E47" s="20">
        <v>310012432</v>
      </c>
    </row>
    <row r="48" spans="1:5" x14ac:dyDescent="0.35">
      <c r="A48" s="17" t="s">
        <v>65</v>
      </c>
      <c r="B48" s="69" t="s">
        <v>72</v>
      </c>
      <c r="C48" s="69"/>
      <c r="D48" s="69"/>
      <c r="E48" s="70"/>
    </row>
    <row r="49" spans="1:5" ht="15" thickBot="1" x14ac:dyDescent="0.4">
      <c r="A49" s="21" t="s">
        <v>67</v>
      </c>
      <c r="B49" s="71" t="s">
        <v>73</v>
      </c>
      <c r="C49" s="71"/>
      <c r="D49" s="71"/>
      <c r="E49" s="72"/>
    </row>
    <row r="50" spans="1:5" ht="15" thickTop="1" x14ac:dyDescent="0.35"/>
  </sheetData>
  <sheetProtection algorithmName="SHA-512" hashValue="V/izyLwJfp2mkzTJtwgMGqBXeUi3Z5/lTWeuplNwCdkk3d7RCrpcPLpgx5cABqqjZU1m/zMswmjeCvtpIsgV0Q==" saltValue="OVHv2eIP2qBPD/U2btWfOg==" spinCount="100000" sheet="1" objects="1" scenarios="1"/>
  <mergeCells count="23">
    <mergeCell ref="B45:C45"/>
    <mergeCell ref="A46:E46"/>
    <mergeCell ref="B47:C47"/>
    <mergeCell ref="B48:E48"/>
    <mergeCell ref="B49:E49"/>
    <mergeCell ref="B44:C44"/>
    <mergeCell ref="A11:E11"/>
    <mergeCell ref="A14:E14"/>
    <mergeCell ref="A35:C35"/>
    <mergeCell ref="A36:E36"/>
    <mergeCell ref="A37:D37"/>
    <mergeCell ref="A38:D38"/>
    <mergeCell ref="A39:D39"/>
    <mergeCell ref="A40:C40"/>
    <mergeCell ref="A41:C41"/>
    <mergeCell ref="A42:E42"/>
    <mergeCell ref="B43:C43"/>
    <mergeCell ref="A9:E9"/>
    <mergeCell ref="A1:E1"/>
    <mergeCell ref="A2:E2"/>
    <mergeCell ref="A3:E3"/>
    <mergeCell ref="D5:E5"/>
    <mergeCell ref="A6:E6"/>
  </mergeCells>
  <dataValidations count="2">
    <dataValidation type="list" allowBlank="1" showInputMessage="1" showErrorMessage="1" sqref="D16:D34">
      <formula1>"Yes, "</formula1>
    </dataValidation>
    <dataValidation type="custom" allowBlank="1" showInputMessage="1" showErrorMessage="1" error="Only one vehicle configuration may be used on each spreadsheet." sqref="D8">
      <formula1>IF(ISBLANK(D11),TRUE,FALSE)</formula1>
    </dataValidation>
  </dataValidations>
  <pageMargins left="0.7" right="0.7" top="0.75" bottom="0.75" header="0.3" footer="0.3"/>
  <pageSetup scale="94" fitToHeight="0" orientation="portrait" r:id="rId1"/>
  <headerFooter>
    <oddHeader>&amp;CPO# ____________________________&amp;R&amp;P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D425D7-E866-417A-B5B3-6CD1CA09148C}">
  <ds:schemaRefs>
    <ds:schemaRef ds:uri="http://schemas.microsoft.com/sharepoint/v3/contenttype/forms"/>
  </ds:schemaRefs>
</ds:datastoreItem>
</file>

<file path=customXml/itemProps2.xml><?xml version="1.0" encoding="utf-8"?>
<ds:datastoreItem xmlns:ds="http://schemas.openxmlformats.org/officeDocument/2006/customXml" ds:itemID="{BD454C30-697B-44F1-85B6-4693405EA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437065D-5927-46BB-A06B-36A635B4465C}">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Caroline Eidson</cp:lastModifiedBy>
  <cp:lastPrinted>2019-12-26T18:14:33Z</cp:lastPrinted>
  <dcterms:created xsi:type="dcterms:W3CDTF">2019-01-03T16:56:29Z</dcterms:created>
  <dcterms:modified xsi:type="dcterms:W3CDTF">2021-02-02T22:52:26Z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163900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