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Ben Broitman\SUVs - Line 7-55\SUV - 7, 55,\"/>
    </mc:Choice>
  </mc:AlternateContent>
  <xr:revisionPtr revIDLastSave="0" documentId="8_{295D76D2-85C2-43D3-A4D7-335EF02C3718}" xr6:coauthVersionLast="47" xr6:coauthVersionMax="47" xr10:uidLastSave="{00000000-0000-0000-0000-000000000000}"/>
  <bookViews>
    <workbookView xWindow="-57720" yWindow="-120" windowWidth="29040" windowHeight="15840" xr2:uid="{00000000-000D-0000-FFFF-FFFF00000000}"/>
  </bookViews>
  <sheets>
    <sheet name="7 DPS-OSP" sheetId="1" r:id="rId1"/>
    <sheet name="Order Sheet Instructions" sheetId="2" r:id="rId2"/>
    <sheet name="Sheet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44" i="1" l="1"/>
  <c r="E43" i="1"/>
  <c r="E27" i="1"/>
  <c r="E28" i="1"/>
  <c r="E38" i="1" l="1"/>
  <c r="E39" i="1"/>
  <c r="E40" i="1"/>
  <c r="E41" i="1"/>
  <c r="E42" i="1"/>
  <c r="E46" i="1"/>
  <c r="E47" i="1"/>
  <c r="E48" i="1"/>
  <c r="E49" i="1"/>
  <c r="E50" i="1"/>
  <c r="E51" i="1"/>
  <c r="E52" i="1"/>
  <c r="E53" i="1"/>
  <c r="E45" i="1"/>
  <c r="E54" i="1"/>
  <c r="E55" i="1"/>
  <c r="E25" i="1"/>
  <c r="E26" i="1"/>
  <c r="E29" i="1"/>
  <c r="E30" i="1"/>
  <c r="E31" i="1"/>
  <c r="E32" i="1"/>
  <c r="E33" i="1"/>
  <c r="E34" i="1"/>
  <c r="E35" i="1"/>
  <c r="E17" i="1"/>
  <c r="E18" i="1"/>
  <c r="E19" i="1"/>
  <c r="E20" i="1"/>
  <c r="E21" i="1"/>
  <c r="E37" i="1" l="1"/>
  <c r="E16" i="1" l="1"/>
  <c r="E11" i="1" l="1"/>
  <c r="D62" i="1" l="1"/>
  <c r="E59" i="1"/>
  <c r="E8" i="1"/>
  <c r="E56" i="1" s="1"/>
  <c r="E58" i="1" s="1"/>
  <c r="E61" i="1" l="1"/>
  <c r="E62" i="1" s="1"/>
</calcChain>
</file>

<file path=xl/sharedStrings.xml><?xml version="1.0" encoding="utf-8"?>
<sst xmlns="http://schemas.openxmlformats.org/spreadsheetml/2006/main" count="142" uniqueCount="129">
  <si>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</si>
  <si>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</si>
  <si>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</si>
  <si>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</si>
  <si>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</si>
  <si>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</si>
  <si>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</si>
  <si>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Premier Chrysler Dodge Jeep</t>
  </si>
  <si>
    <t>Base Vehicle</t>
  </si>
  <si>
    <t>Vehicle Description</t>
  </si>
  <si>
    <t>Order Code</t>
  </si>
  <si>
    <t>Unit Price</t>
  </si>
  <si>
    <t>Quantity</t>
  </si>
  <si>
    <t>Extended Price</t>
  </si>
  <si>
    <t>Optional Configurations</t>
  </si>
  <si>
    <t>Description</t>
  </si>
  <si>
    <t>Available Exterior Colors</t>
  </si>
  <si>
    <t>(PXJ) DB Black Crystal Clear Coat</t>
  </si>
  <si>
    <t>Optional Equipment</t>
  </si>
  <si>
    <t>Option Description</t>
  </si>
  <si>
    <t>Option Code</t>
  </si>
  <si>
    <t>Option Unit Price</t>
  </si>
  <si>
    <t>Add Option</t>
  </si>
  <si>
    <t>ADL</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</si>
  <si>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</si>
  <si>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</si>
  <si>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</si>
  <si>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</si>
  <si>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</si>
  <si>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</si>
  <si>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</si>
  <si>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</si>
  <si>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Agency  Information</t>
  </si>
  <si>
    <t>LPAA Approval No</t>
  </si>
  <si>
    <t>Phone:</t>
  </si>
  <si>
    <t>Email:</t>
  </si>
  <si>
    <t>Shopping Cart</t>
  </si>
  <si>
    <t>Vendor Information</t>
  </si>
  <si>
    <t xml:space="preserve">Vendor No. </t>
  </si>
  <si>
    <t>Contact Name:</t>
  </si>
  <si>
    <t>Agency Name</t>
  </si>
  <si>
    <t xml:space="preserve">5.7L V8 HEMI MDS VVT </t>
  </si>
  <si>
    <t xml:space="preserve">Skid Plate Group </t>
  </si>
  <si>
    <t>D-EWSGB1A</t>
  </si>
  <si>
    <t>D-ISQBE2</t>
  </si>
  <si>
    <t>GFX Tier 1 Ground Effects Warrantied for 3 years  (listed below)</t>
  </si>
  <si>
    <t>Benjamin Broitman</t>
  </si>
  <si>
    <t>bbroitman@premierdcjofneworleans.com</t>
  </si>
  <si>
    <t>3.6L V6 Pentastar VVT AWD</t>
  </si>
  <si>
    <t xml:space="preserve">WDEE75 - 22Z </t>
  </si>
  <si>
    <t>(PW7) White Knuckle Clear Coat</t>
  </si>
  <si>
    <t>Black Left LED Spot Lamp</t>
  </si>
  <si>
    <t>LNF</t>
  </si>
  <si>
    <t>Black Right LED Spot Lamp</t>
  </si>
  <si>
    <t>LNA</t>
  </si>
  <si>
    <t>Driver Side Ballistic Door Panel</t>
  </si>
  <si>
    <t>Passenger Side Ballistic Door Panel</t>
  </si>
  <si>
    <t>XDV</t>
  </si>
  <si>
    <t>XDG</t>
  </si>
  <si>
    <t>D-EMCCC1</t>
  </si>
  <si>
    <t>XPW</t>
  </si>
  <si>
    <t>Front &amp; Rear Wire Harness</t>
  </si>
  <si>
    <t>Police Floor Console</t>
  </si>
  <si>
    <t>CUG</t>
  </si>
  <si>
    <t>D-IAATD2A</t>
  </si>
  <si>
    <t>Electronic Tray Located Inside Rear Cargo Storage with Ground Kit</t>
  </si>
  <si>
    <t>D-EWLAW1AX</t>
  </si>
  <si>
    <t>D-EWLGE1BB</t>
  </si>
  <si>
    <t>D-EWLME1BB</t>
  </si>
  <si>
    <t>D-EWLQE1BB</t>
  </si>
  <si>
    <t>Durango Tail Light Race Track Flash</t>
  </si>
  <si>
    <t>D-EALTE3</t>
  </si>
  <si>
    <t>Setina PB400 Push Bumper</t>
  </si>
  <si>
    <t>D-JSBGI2</t>
  </si>
  <si>
    <t>D-ISQBP1</t>
  </si>
  <si>
    <t>Setina 12-VS Steel Cargo Partition with Expanded Metal</t>
  </si>
  <si>
    <t>504-352-8216</t>
  </si>
  <si>
    <t>Setina Steel Rear Standard Partition</t>
  </si>
  <si>
    <t>Power Lift Gate</t>
  </si>
  <si>
    <t>JRC</t>
  </si>
  <si>
    <t>Deactivate Rear Doors/Windows</t>
  </si>
  <si>
    <t>CW6</t>
  </si>
  <si>
    <t>ADG</t>
  </si>
  <si>
    <t>D-ISQB02</t>
  </si>
  <si>
    <t>Setina Steel Rear Partition- Extra Rear Legroom at Expense of 2" Front Seat Recline</t>
  </si>
  <si>
    <t>Vinyl Rear Seat</t>
  </si>
  <si>
    <t>Color Upcharge</t>
  </si>
  <si>
    <t>Destroyer Grey</t>
  </si>
  <si>
    <t>Octane Red</t>
  </si>
  <si>
    <t>PDN</t>
  </si>
  <si>
    <t>PRV</t>
  </si>
  <si>
    <t>D-EIACC1</t>
  </si>
  <si>
    <t>WDEE75 - 2BZ</t>
  </si>
  <si>
    <t>D-EWSTQ3A</t>
  </si>
  <si>
    <t>180-365 Days</t>
  </si>
  <si>
    <t>Dodge Durango PPV</t>
  </si>
  <si>
    <t>Optional Colors</t>
  </si>
  <si>
    <t>PSE</t>
  </si>
  <si>
    <t>PBU</t>
  </si>
  <si>
    <t>D-IVTGH1</t>
  </si>
  <si>
    <t>Boss StrongBox Handgun Safe</t>
  </si>
  <si>
    <t>Red Oxide</t>
  </si>
  <si>
    <t>PHC</t>
  </si>
  <si>
    <t>Vapor Gray</t>
  </si>
  <si>
    <t>PAS</t>
  </si>
  <si>
    <t>D-EWLAH1AX</t>
  </si>
  <si>
    <t>D-EWLVR1AX</t>
  </si>
  <si>
    <t>D-WELDZ1AX</t>
  </si>
  <si>
    <t>D-ISQEI2</t>
  </si>
  <si>
    <r>
      <t xml:space="preserve">Triple Nickel </t>
    </r>
    <r>
      <rPr>
        <sz val="9"/>
        <color theme="1"/>
        <rFont val="Calibri"/>
        <family val="2"/>
        <scheme val="minor"/>
      </rPr>
      <t>(Silver)</t>
    </r>
  </si>
  <si>
    <r>
      <t xml:space="preserve">Technology Group - </t>
    </r>
    <r>
      <rPr>
        <sz val="9"/>
        <color theme="1"/>
        <rFont val="Calibri"/>
        <family val="2"/>
        <scheme val="minor"/>
      </rPr>
      <t>Includes Adaptive CC, Brake Assist, Collision Warning, Lane Departure, Sensitive Wipers (Must Have XAN)</t>
    </r>
  </si>
  <si>
    <r>
      <t xml:space="preserve">Officer Protection - </t>
    </r>
    <r>
      <rPr>
        <sz val="9"/>
        <color theme="1"/>
        <rFont val="Calibri"/>
        <family val="2"/>
        <scheme val="minor"/>
      </rPr>
      <t>Alert approach from rear of vehicle, rolls up windows, sounds alert, turns on rear view camera, reverse lights and locks doors</t>
    </r>
  </si>
  <si>
    <r>
      <t xml:space="preserve">Pre-wired Motorola Transmitter Kit </t>
    </r>
    <r>
      <rPr>
        <sz val="9"/>
        <color theme="1"/>
        <rFont val="Calibri"/>
        <family val="2"/>
        <scheme val="minor"/>
      </rPr>
      <t>(remote mounting style) Compatible with Motorola APX and XTL two-piece radios (Must Have XPW)</t>
    </r>
  </si>
  <si>
    <r>
      <t>Single 100W Internal Mounted Whelen SA315P Siren Speaker</t>
    </r>
    <r>
      <rPr>
        <sz val="9"/>
        <color theme="1"/>
        <rFont val="Calibri"/>
        <family val="2"/>
        <scheme val="minor"/>
      </rPr>
      <t xml:space="preserve"> (Must select XPW)</t>
    </r>
  </si>
  <si>
    <r>
      <t>Roof Mounted 48" Whelen Liberty II Solo WCX</t>
    </r>
    <r>
      <rPr>
        <sz val="9"/>
        <color theme="1"/>
        <rFont val="Calibri"/>
        <family val="2"/>
        <scheme val="minor"/>
      </rPr>
      <t xml:space="preserve"> (Color Choice Available)</t>
    </r>
  </si>
  <si>
    <r>
      <t>Whelen T-Ion Dual Exterior Grill Lights</t>
    </r>
    <r>
      <rPr>
        <sz val="9"/>
        <color theme="1"/>
        <rFont val="Calibri"/>
        <family val="2"/>
        <scheme val="minor"/>
      </rPr>
      <t xml:space="preserve"> (Color Choice Available)</t>
    </r>
  </si>
  <si>
    <r>
      <t>Whelen LINSV2 Under Mirror with Clear Puddle Lights</t>
    </r>
    <r>
      <rPr>
        <sz val="9"/>
        <rFont val="Calibri"/>
        <family val="2"/>
        <scheme val="minor"/>
      </rPr>
      <t xml:space="preserve"> (Color Choice Available)</t>
    </r>
  </si>
  <si>
    <r>
      <t>Whelen T-Ion  Quarter Window Side Lights</t>
    </r>
    <r>
      <rPr>
        <sz val="9"/>
        <rFont val="Calibri"/>
        <family val="2"/>
        <scheme val="minor"/>
      </rPr>
      <t xml:space="preserve"> (Color Choice Available)</t>
    </r>
  </si>
  <si>
    <r>
      <t xml:space="preserve">Roof Mounted 48" Whelen Legacy Duo WCX </t>
    </r>
    <r>
      <rPr>
        <sz val="9"/>
        <color theme="1"/>
        <rFont val="Calibri"/>
        <family val="2"/>
        <scheme val="minor"/>
      </rPr>
      <t>(WecanX Programming Capability, color choice available)</t>
    </r>
  </si>
  <si>
    <r>
      <t xml:space="preserve">Front Visor Mounted Whelen XLP Inner Edge 12-Lamp Duo WCX </t>
    </r>
    <r>
      <rPr>
        <sz val="9"/>
        <color theme="1"/>
        <rFont val="Calibri"/>
        <family val="2"/>
        <scheme val="minor"/>
      </rPr>
      <t>(WecanX Programming Capability, color choice available)</t>
    </r>
  </si>
  <si>
    <r>
      <t xml:space="preserve">Upper Rear Window Mounted Whelen RST Inner Edge 10-Lamp Duo WCX </t>
    </r>
    <r>
      <rPr>
        <sz val="9"/>
        <color theme="1"/>
        <rFont val="Calibri"/>
        <family val="2"/>
        <scheme val="minor"/>
      </rPr>
      <t>(WecanX Programming Capability, color choice available)</t>
    </r>
  </si>
  <si>
    <r>
      <t xml:space="preserve">Setina TPO Polymer Seat Replacement w/Center Pull Seat Belts </t>
    </r>
    <r>
      <rPr>
        <sz val="9"/>
        <color theme="1"/>
        <rFont val="Calibri"/>
        <family val="2"/>
        <scheme val="minor"/>
      </rPr>
      <t xml:space="preserve">(Includes rear cargo partition D-ISQBP2, recessed molded handcuff accommodation, TPO polymer for easy biohazard cleanup, retractable Setina center pull seatbelt system for officer safety)
</t>
    </r>
  </si>
  <si>
    <t>Blu By You</t>
  </si>
  <si>
    <t>AZX9</t>
  </si>
  <si>
    <t>4 Additional Key Fobs</t>
  </si>
  <si>
    <t>XCS</t>
  </si>
  <si>
    <r>
      <t xml:space="preserve">Whelen Core Siren System, 21 Button with 4 position slide </t>
    </r>
    <r>
      <rPr>
        <sz val="9"/>
        <color theme="1"/>
        <rFont val="Calibri"/>
        <family val="2"/>
        <scheme val="minor"/>
      </rPr>
      <t>(Must Select XPW)</t>
    </r>
  </si>
  <si>
    <t>Premier Dodge</t>
  </si>
  <si>
    <t>PO #______________________________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</si>
</sst>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7"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4"/>
      <color theme="1"/>
      <name val="Calibri"/>
      <family val="2"/>
      <scheme val="minor"/>
    </font>
    <font>
      <b/>
      <sz val="14"/>
      <name val="Calibri"/>
      <family val="2"/>
      <scheme val="minor"/>
    </font>
    <font>
      <b/>
      <sz val="18"/>
      <color theme="1"/>
      <name val="Calibri"/>
      <family val="2"/>
      <scheme val="minor"/>
    </font>
    <font>
      <sz val="9"/>
      <color theme="1"/>
      <name val="Calibri"/>
      <family val="2"/>
      <scheme val="minor"/>
    </font>
    <font>
      <sz val="9"/>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u/>
      <sz val="11"/>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5" fillId="0" borderId="1" xfId="0" applyFont="1" applyBorder="1" applyAlignment="1" applyProtection="1">
      <alignment horizontal="center"/>
      <protection hidden="1"/>
    </xf>
    <xf numFmtId="0" fontId="0" fillId="0" borderId="1" xfId="0" applyBorder="1" applyAlignment="1" applyProtection="1">
      <alignment wrapText="1"/>
      <protection hidden="1"/>
    </xf>
    <xf numFmtId="44" fontId="0" fillId="0" borderId="1" xfId="1" applyFont="1" applyBorder="1" applyAlignment="1" applyProtection="1">
      <protection hidden="1"/>
    </xf>
    <xf numFmtId="44" fontId="0" fillId="0" borderId="1" xfId="0" applyNumberFormat="1" applyBorder="1" applyProtection="1">
      <protection hidden="1"/>
    </xf>
    <xf numFmtId="0" fontId="0" fillId="0" borderId="1" xfId="0" applyBorder="1" applyAlignment="1" applyProtection="1">
      <alignment horizontal="center"/>
      <protection hidden="1"/>
    </xf>
    <xf numFmtId="44" fontId="0" fillId="0" borderId="5" xfId="1" applyFont="1" applyBorder="1" applyAlignment="1" applyProtection="1">
      <protection hidden="1"/>
    </xf>
    <xf numFmtId="0" fontId="5" fillId="0" borderId="5" xfId="0" applyFont="1" applyBorder="1" applyAlignment="1" applyProtection="1">
      <alignment horizontal="center"/>
      <protection hidden="1"/>
    </xf>
    <xf numFmtId="44" fontId="0" fillId="0" borderId="1" xfId="1" applyFont="1" applyFill="1" applyBorder="1" applyAlignment="1" applyProtection="1">
      <protection hidden="1"/>
    </xf>
    <xf numFmtId="44" fontId="1" fillId="0" borderId="1" xfId="1" applyFont="1" applyFill="1" applyBorder="1" applyAlignment="1" applyProtection="1">
      <protection hidden="1"/>
    </xf>
    <xf numFmtId="44" fontId="0" fillId="4" borderId="1" xfId="1" applyFont="1" applyFill="1" applyBorder="1" applyAlignment="1" applyProtection="1">
      <protection hidden="1"/>
    </xf>
    <xf numFmtId="8" fontId="0" fillId="4" borderId="1" xfId="1" applyNumberFormat="1" applyFont="1" applyFill="1" applyBorder="1" applyAlignment="1" applyProtection="1">
      <protection hidden="1"/>
    </xf>
    <xf numFmtId="0" fontId="0" fillId="0" borderId="0" xfId="0" applyAlignment="1">
      <alignment vertical="top"/>
    </xf>
    <xf numFmtId="0" fontId="12" fillId="0" borderId="0" xfId="0" applyFont="1"/>
    <xf numFmtId="0" fontId="13" fillId="0" borderId="0" xfId="0" applyFont="1"/>
    <xf numFmtId="0" fontId="7" fillId="3" borderId="4" xfId="0" applyFont="1" applyFill="1" applyBorder="1" applyAlignment="1" applyProtection="1">
      <alignment horizontal="center" wrapText="1"/>
      <protection hidden="1"/>
    </xf>
    <xf numFmtId="0" fontId="7" fillId="3" borderId="4" xfId="0" applyFont="1" applyFill="1" applyBorder="1" applyAlignment="1" applyProtection="1">
      <alignment horizontal="center"/>
      <protection hidden="1"/>
    </xf>
    <xf numFmtId="0" fontId="0" fillId="5" borderId="1" xfId="0" applyFill="1" applyBorder="1" applyAlignment="1" applyProtection="1">
      <alignment horizontal="center" wrapText="1"/>
      <protection locked="0"/>
    </xf>
    <xf numFmtId="0" fontId="0" fillId="5" borderId="1" xfId="0" applyFill="1" applyBorder="1" applyProtection="1">
      <protection locked="0"/>
    </xf>
    <xf numFmtId="0" fontId="0" fillId="5" borderId="5" xfId="0" applyFill="1" applyBorder="1" applyProtection="1">
      <protection locked="0"/>
    </xf>
    <xf numFmtId="0" fontId="0" fillId="0" borderId="1" xfId="0" applyBorder="1" applyProtection="1">
      <protection hidden="1"/>
    </xf>
    <xf numFmtId="44" fontId="0" fillId="0" borderId="0" xfId="0" applyNumberFormat="1"/>
    <xf numFmtId="49" fontId="5" fillId="0" borderId="1" xfId="0" applyNumberFormat="1" applyFont="1" applyBorder="1" applyAlignment="1" applyProtection="1">
      <alignment wrapText="1" shrinkToFit="1"/>
      <protection hidden="1"/>
    </xf>
    <xf numFmtId="0" fontId="0" fillId="0" borderId="1" xfId="0" applyBorder="1" applyAlignment="1" applyProtection="1">
      <alignment vertical="top" wrapText="1"/>
      <protection hidden="1"/>
    </xf>
    <xf numFmtId="44" fontId="0" fillId="0" borderId="1" xfId="0" applyNumberFormat="1" applyBorder="1" applyAlignment="1" applyProtection="1">
      <alignment horizontal="left"/>
      <protection hidden="1"/>
    </xf>
    <xf numFmtId="0" fontId="5" fillId="4" borderId="1" xfId="0" applyFont="1" applyFill="1" applyBorder="1" applyAlignment="1" applyProtection="1">
      <alignment vertical="top" wrapText="1"/>
      <protection hidden="1"/>
    </xf>
    <xf numFmtId="0" fontId="4" fillId="3" borderId="1" xfId="0" applyFont="1" applyFill="1" applyBorder="1" applyAlignment="1" applyProtection="1">
      <alignment horizontal="center" vertical="top"/>
      <protection hidden="1"/>
    </xf>
    <xf numFmtId="0" fontId="13" fillId="0" borderId="7" xfId="0" applyFont="1" applyBorder="1" applyAlignment="1" applyProtection="1">
      <alignment horizontal="center"/>
      <protection hidden="1"/>
    </xf>
    <xf numFmtId="0" fontId="14" fillId="0" borderId="7" xfId="0" applyFont="1" applyBorder="1" applyAlignment="1" applyProtection="1">
      <alignment horizontal="center"/>
      <protection hidden="1"/>
    </xf>
    <xf numFmtId="0" fontId="13" fillId="0" borderId="7" xfId="0" applyFont="1" applyBorder="1" applyAlignment="1" applyProtection="1">
      <alignment horizontal="left"/>
      <protection hidden="1"/>
    </xf>
    <xf numFmtId="0" fontId="2" fillId="0" borderId="5" xfId="0" applyFont="1" applyBorder="1" applyProtection="1">
      <protection hidden="1"/>
    </xf>
    <xf numFmtId="0" fontId="6" fillId="3" borderId="6" xfId="0" applyFont="1" applyFill="1" applyBorder="1" applyAlignment="1" applyProtection="1">
      <alignment horizontal="center"/>
      <protection hidden="1"/>
    </xf>
    <xf numFmtId="0" fontId="6" fillId="3" borderId="4" xfId="0" applyFont="1" applyFill="1" applyBorder="1" applyAlignment="1" applyProtection="1">
      <alignment horizontal="center"/>
      <protection hidden="1"/>
    </xf>
    <xf numFmtId="0" fontId="6" fillId="3" borderId="8" xfId="0" applyFont="1" applyFill="1" applyBorder="1" applyAlignment="1" applyProtection="1">
      <alignment horizontal="center"/>
      <protection hidden="1"/>
    </xf>
    <xf numFmtId="0" fontId="0" fillId="0" borderId="7" xfId="0" applyBorder="1" applyAlignment="1" applyProtection="1">
      <alignment wrapText="1"/>
      <protection hidden="1"/>
    </xf>
    <xf numFmtId="44" fontId="0" fillId="0" borderId="7" xfId="1" applyFont="1" applyBorder="1" applyProtection="1">
      <protection hidden="1"/>
    </xf>
    <xf numFmtId="0" fontId="0" fillId="5" borderId="7" xfId="0" applyFill="1" applyBorder="1" applyProtection="1">
      <protection locked="0"/>
    </xf>
    <xf numFmtId="44" fontId="0" fillId="0" borderId="7" xfId="0" applyNumberFormat="1" applyBorder="1" applyProtection="1">
      <protection hidden="1"/>
    </xf>
    <xf numFmtId="0" fontId="2" fillId="0" borderId="5" xfId="0" applyFont="1" applyBorder="1" applyAlignment="1" applyProtection="1">
      <alignment wrapText="1"/>
      <protection hidden="1"/>
    </xf>
    <xf numFmtId="0" fontId="7" fillId="3" borderId="6" xfId="0" applyFont="1" applyFill="1" applyBorder="1" applyAlignment="1" applyProtection="1">
      <alignment wrapText="1"/>
      <protection hidden="1"/>
    </xf>
    <xf numFmtId="0" fontId="7" fillId="3" borderId="4" xfId="0" applyFont="1" applyFill="1" applyBorder="1" applyAlignment="1" applyProtection="1">
      <alignment wrapText="1"/>
      <protection hidden="1"/>
    </xf>
    <xf numFmtId="0" fontId="7" fillId="3" borderId="8" xfId="0" applyFont="1" applyFill="1" applyBorder="1" applyAlignment="1" applyProtection="1">
      <alignment wrapText="1"/>
      <protection hidden="1"/>
    </xf>
    <xf numFmtId="0" fontId="6" fillId="3" borderId="4" xfId="0" applyFont="1" applyFill="1" applyBorder="1" applyProtection="1">
      <protection hidden="1"/>
    </xf>
    <xf numFmtId="0" fontId="7" fillId="3" borderId="6" xfId="0" applyFont="1" applyFill="1" applyBorder="1" applyAlignment="1" applyProtection="1">
      <alignment horizontal="center"/>
      <protection hidden="1"/>
    </xf>
    <xf numFmtId="0" fontId="7" fillId="3" borderId="8" xfId="0" applyFont="1" applyFill="1" applyBorder="1" applyAlignment="1" applyProtection="1">
      <alignment horizontal="center" wrapText="1"/>
      <protection hidden="1"/>
    </xf>
    <xf numFmtId="0" fontId="0" fillId="4" borderId="9" xfId="0" applyFill="1" applyBorder="1" applyAlignment="1" applyProtection="1">
      <alignment horizontal="center" wrapText="1"/>
      <protection hidden="1"/>
    </xf>
    <xf numFmtId="0" fontId="0" fillId="5" borderId="9" xfId="0" applyFill="1" applyBorder="1" applyAlignment="1" applyProtection="1">
      <alignment horizontal="center" wrapText="1"/>
      <protection locked="0"/>
    </xf>
    <xf numFmtId="0" fontId="0" fillId="4" borderId="9" xfId="0" applyFill="1" applyBorder="1" applyProtection="1">
      <protection hidden="1"/>
    </xf>
    <xf numFmtId="0" fontId="0" fillId="4" borderId="9" xfId="0" applyFill="1" applyBorder="1" applyAlignment="1" applyProtection="1">
      <alignment wrapText="1"/>
      <protection hidden="1"/>
    </xf>
    <xf numFmtId="0" fontId="7" fillId="3" borderId="8" xfId="0" applyFont="1" applyFill="1" applyBorder="1" applyAlignment="1" applyProtection="1">
      <alignment horizontal="center"/>
      <protection hidden="1"/>
    </xf>
    <xf numFmtId="44" fontId="2" fillId="0" borderId="5" xfId="0" applyNumberFormat="1" applyFont="1" applyBorder="1" applyProtection="1">
      <protection hidden="1"/>
    </xf>
    <xf numFmtId="0" fontId="0" fillId="0" borderId="5" xfId="0" applyBorder="1" applyAlignment="1" applyProtection="1">
      <alignment wrapText="1"/>
      <protection hidden="1"/>
    </xf>
    <xf numFmtId="44" fontId="0" fillId="0" borderId="5" xfId="0" applyNumberFormat="1" applyBorder="1" applyProtection="1">
      <protection hidden="1"/>
    </xf>
    <xf numFmtId="0" fontId="16" fillId="0" borderId="4" xfId="0" applyFont="1" applyBorder="1" applyAlignment="1" applyProtection="1">
      <alignment horizontal="center" vertical="center" wrapText="1"/>
      <protection hidden="1"/>
    </xf>
    <xf numFmtId="0" fontId="16" fillId="0" borderId="8"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protection hidden="1"/>
    </xf>
    <xf numFmtId="0" fontId="0" fillId="0" borderId="12" xfId="0" applyBorder="1" applyProtection="1">
      <protection hidden="1"/>
    </xf>
    <xf numFmtId="0" fontId="0" fillId="0" borderId="3" xfId="0" applyBorder="1" applyProtection="1">
      <protection hidden="1"/>
    </xf>
    <xf numFmtId="0" fontId="0" fillId="0" borderId="12" xfId="0" applyBorder="1" applyAlignment="1" applyProtection="1">
      <alignment horizontal="right"/>
      <protection hidden="1"/>
    </xf>
    <xf numFmtId="0" fontId="0" fillId="0" borderId="3" xfId="0" applyBorder="1" applyAlignment="1" applyProtection="1">
      <alignment horizontal="center"/>
      <protection hidden="1"/>
    </xf>
    <xf numFmtId="0" fontId="0" fillId="0" borderId="3" xfId="0" applyBorder="1" applyAlignment="1" applyProtection="1">
      <alignment horizontal="right"/>
      <protection hidden="1"/>
    </xf>
    <xf numFmtId="0" fontId="3" fillId="2" borderId="10"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0" fillId="2" borderId="11" xfId="0" applyFill="1" applyBorder="1" applyAlignment="1" applyProtection="1">
      <alignment horizontal="center"/>
      <protection hidden="1"/>
    </xf>
    <xf numFmtId="0" fontId="4" fillId="3" borderId="10" xfId="0" applyFont="1" applyFill="1" applyBorder="1" applyAlignment="1" applyProtection="1">
      <alignment horizontal="center"/>
      <protection hidden="1"/>
    </xf>
    <xf numFmtId="0" fontId="4" fillId="3" borderId="2" xfId="0" applyFont="1" applyFill="1" applyBorder="1" applyAlignment="1" applyProtection="1">
      <alignment horizontal="center"/>
      <protection hidden="1"/>
    </xf>
    <xf numFmtId="0" fontId="4" fillId="3" borderId="11" xfId="0" applyFont="1" applyFill="1" applyBorder="1" applyAlignment="1" applyProtection="1">
      <alignment horizontal="center"/>
      <protection hidden="1"/>
    </xf>
    <xf numFmtId="0" fontId="9" fillId="0" borderId="5" xfId="0" applyFont="1" applyBorder="1" applyAlignment="1" applyProtection="1">
      <alignment horizontal="center" wrapText="1"/>
      <protection hidden="1"/>
    </xf>
    <xf numFmtId="0" fontId="7" fillId="0" borderId="5" xfId="0" applyFont="1" applyBorder="1" applyAlignment="1" applyProtection="1">
      <alignment horizontal="center"/>
      <protection hidden="1"/>
    </xf>
    <xf numFmtId="0" fontId="8" fillId="0" borderId="5" xfId="0" applyFont="1" applyBorder="1" applyAlignment="1" applyProtection="1">
      <alignment horizontal="center"/>
      <protection hidden="1"/>
    </xf>
    <xf numFmtId="0" fontId="15" fillId="0" borderId="5" xfId="0" applyFont="1" applyBorder="1" applyAlignment="1" applyProtection="1">
      <alignment horizontal="center"/>
      <protection hidden="1"/>
    </xf>
    <xf numFmtId="0" fontId="2" fillId="0" borderId="0" xfId="0" applyFont="1"/>
    <xf numFmtId="14" fontId="2" fillId="0" borderId="0" xfId="0" applyNumberFormat="1" applyFont="1"/>
    <xf numFmtId="0" fontId="0" fillId="5" borderId="0" xfId="0" applyFill="1" applyAlignment="1" applyProtection="1">
      <alignment wrapText="1"/>
      <protection locked="0"/>
    </xf>
    <xf numFmtId="0" fontId="0" fillId="5" borderId="0" xfId="0" applyFill="1" applyAlignment="1" applyProtection="1">
      <alignment horizontal="left"/>
      <protection locked="0"/>
    </xf>
    <xf numFmtId="0" fontId="0" fillId="5" borderId="0" xfId="0" applyFill="1" applyAlignment="1" applyProtection="1">
      <alignment horizontal="left" wrapText="1"/>
      <protection locked="0"/>
    </xf>
    <xf numFmtId="164" fontId="0" fillId="0" borderId="0" xfId="0" applyNumberFormat="1"/>
    <xf numFmtId="0" fontId="0" fillId="0" borderId="0" xfId="0" applyAlignment="1">
      <alignment horizontal="left"/>
    </xf>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right" vertical="top"/>
    </xf>
    <xf numFmtId="0" fontId="0" fillId="0" borderId="0" xfId="0" applyAlignment="1">
      <alignment horizontal="right"/>
    </xf>
    <xf numFmtId="0" fontId="0" fillId="0" borderId="13" xfId="0" applyBorder="1" applyProtection="1">
      <protection hidden="1"/>
    </xf>
    <xf numFmtId="0" fontId="0" fillId="0" borderId="0" xfId="0" applyProtection="1">
      <protection hidden="1"/>
    </xf>
    <xf numFmtId="0" fontId="0" fillId="0" borderId="13" xfId="0" applyBorder="1" applyAlignment="1" applyProtection="1">
      <alignment horizontal="right"/>
      <protection hidden="1"/>
    </xf>
    <xf numFmtId="0" fontId="0" fillId="0" borderId="7" xfId="0" applyBorder="1" applyAlignment="1" applyProtection="1">
      <alignment horizontal="center"/>
      <protection hidden="1"/>
    </xf>
    <xf numFmtId="44" fontId="0" fillId="0" borderId="9" xfId="0" applyNumberFormat="1" applyBorder="1" applyProtection="1">
      <protection hidden="1"/>
    </xf>
    <xf numFmtId="0" fontId="0" fillId="0" borderId="1" xfId="0"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0"/>
  <sheetViews>
    <sheetView tabSelected="1" view="pageLayout" topLeftCell="A45" zoomScale="115" zoomScaleNormal="130" zoomScaleSheetLayoutView="100" zoomScalePageLayoutView="115" workbookViewId="0">
      <selection activeCell="D24" sqref="D24:D35"/>
    </sheetView>
  </sheetViews>
  <sheetFormatPr defaultRowHeight="15" x14ac:dyDescent="0.25"/>
  <cols>
    <col min="1" max="1" width="35.7109375" customWidth="1"/>
    <col min="2" max="2" width="17.5703125" bestFit="1" customWidth="1"/>
    <col min="3" max="3" width="18.5703125" customWidth="1"/>
    <col min="4" max="4" width="15.7109375" customWidth="1"/>
    <col min="5" max="5" width="22.5703125" bestFit="1" customWidth="1"/>
    <col min="6" max="6" width="15.85546875" bestFit="1" customWidth="1"/>
    <col min="7" max="7" width="9.5703125" bestFit="1" customWidth="1"/>
  </cols>
  <sheetData>
    <row r="1" spans="1:6" s="71" customFormat="1" x14ac:dyDescent="0.25">
      <c r="A1" s="71" t="s">
        <v>128</v>
      </c>
      <c r="E1" s="72">
        <v>45908</v>
      </c>
    </row>
    <row r="2" spans="1:6" ht="18.75" x14ac:dyDescent="0.3">
      <c r="A2" s="61"/>
      <c r="B2" s="62"/>
      <c r="C2" s="61" t="s">
        <v>0</v>
      </c>
      <c r="D2" s="62"/>
      <c r="E2" s="63"/>
    </row>
    <row r="3" spans="1:6" ht="21" x14ac:dyDescent="0.35">
      <c r="A3" s="64"/>
      <c r="B3" s="65"/>
      <c r="C3" s="64" t="s">
        <v>1</v>
      </c>
      <c r="D3" s="65"/>
      <c r="E3" s="66"/>
    </row>
    <row r="4" spans="1:6" s="13" customFormat="1" ht="23.25" x14ac:dyDescent="0.35">
      <c r="A4" s="67" t="s">
        <v>95</v>
      </c>
      <c r="B4" s="68" t="s">
        <v>3</v>
      </c>
      <c r="C4" s="68">
        <v>7</v>
      </c>
      <c r="D4" s="69" t="s">
        <v>4</v>
      </c>
      <c r="E4" s="70" t="s">
        <v>94</v>
      </c>
    </row>
    <row r="5" spans="1:6" s="14" customFormat="1" ht="15.75" x14ac:dyDescent="0.25">
      <c r="A5" s="27" t="s">
        <v>5</v>
      </c>
      <c r="B5" s="28">
        <v>4400023795</v>
      </c>
      <c r="C5" s="27" t="s">
        <v>6</v>
      </c>
      <c r="D5" s="29" t="s">
        <v>127</v>
      </c>
      <c r="E5" s="29"/>
    </row>
    <row r="6" spans="1:6" ht="21" x14ac:dyDescent="0.35">
      <c r="A6" s="31"/>
      <c r="B6" s="32"/>
      <c r="C6" s="42" t="s">
        <v>8</v>
      </c>
      <c r="D6" s="32"/>
      <c r="E6" s="33"/>
    </row>
    <row r="7" spans="1:6" x14ac:dyDescent="0.25">
      <c r="A7" s="30" t="s">
        <v>9</v>
      </c>
      <c r="B7" s="30" t="s">
        <v>10</v>
      </c>
      <c r="C7" s="30" t="s">
        <v>11</v>
      </c>
      <c r="D7" s="30" t="s">
        <v>12</v>
      </c>
      <c r="E7" s="30" t="s">
        <v>13</v>
      </c>
    </row>
    <row r="8" spans="1:6" x14ac:dyDescent="0.25">
      <c r="A8" s="34" t="s">
        <v>48</v>
      </c>
      <c r="B8" s="34" t="s">
        <v>92</v>
      </c>
      <c r="C8" s="35">
        <v>40490</v>
      </c>
      <c r="D8" s="36"/>
      <c r="E8" s="37">
        <f>$C8*D8</f>
        <v>0</v>
      </c>
      <c r="F8" s="21"/>
    </row>
    <row r="9" spans="1:6" ht="18.75" x14ac:dyDescent="0.3">
      <c r="A9" s="39"/>
      <c r="B9" s="16"/>
      <c r="C9" s="16" t="s">
        <v>14</v>
      </c>
      <c r="D9" s="40"/>
      <c r="E9" s="41"/>
      <c r="F9" s="21"/>
    </row>
    <row r="10" spans="1:6" x14ac:dyDescent="0.25">
      <c r="A10" s="38" t="s">
        <v>15</v>
      </c>
      <c r="B10" s="30" t="s">
        <v>10</v>
      </c>
      <c r="C10" s="30" t="s">
        <v>11</v>
      </c>
      <c r="D10" s="30" t="s">
        <v>12</v>
      </c>
      <c r="E10" s="30" t="s">
        <v>13</v>
      </c>
      <c r="F10" s="21"/>
    </row>
    <row r="11" spans="1:6" x14ac:dyDescent="0.25">
      <c r="A11" s="34" t="s">
        <v>41</v>
      </c>
      <c r="B11" s="34" t="s">
        <v>49</v>
      </c>
      <c r="C11" s="35">
        <v>42990</v>
      </c>
      <c r="D11" s="36"/>
      <c r="E11" s="37">
        <f t="shared" ref="E11" si="0">$C11*D11</f>
        <v>0</v>
      </c>
      <c r="F11" s="21"/>
    </row>
    <row r="12" spans="1:6" ht="18.75" x14ac:dyDescent="0.3">
      <c r="A12" s="43"/>
      <c r="B12" s="15"/>
      <c r="C12" s="16" t="s">
        <v>16</v>
      </c>
      <c r="D12" s="15"/>
      <c r="E12" s="44"/>
      <c r="F12" s="21"/>
    </row>
    <row r="13" spans="1:6" ht="15" customHeight="1" x14ac:dyDescent="0.25">
      <c r="A13" s="45" t="s">
        <v>50</v>
      </c>
      <c r="B13" s="17"/>
      <c r="C13" s="47" t="s">
        <v>17</v>
      </c>
      <c r="D13" s="48"/>
      <c r="E13" s="46"/>
    </row>
    <row r="14" spans="1:6" ht="18.75" x14ac:dyDescent="0.3">
      <c r="A14" s="43"/>
      <c r="B14" s="16"/>
      <c r="C14" s="43" t="s">
        <v>96</v>
      </c>
      <c r="D14" s="16"/>
      <c r="E14" s="49"/>
    </row>
    <row r="15" spans="1:6" x14ac:dyDescent="0.25">
      <c r="A15" s="30" t="s">
        <v>86</v>
      </c>
      <c r="B15" s="30" t="s">
        <v>20</v>
      </c>
      <c r="C15" s="30" t="s">
        <v>21</v>
      </c>
      <c r="D15" s="30" t="s">
        <v>22</v>
      </c>
      <c r="E15" s="30" t="s">
        <v>13</v>
      </c>
    </row>
    <row r="16" spans="1:6" x14ac:dyDescent="0.25">
      <c r="A16" s="2" t="s">
        <v>87</v>
      </c>
      <c r="B16" s="5" t="s">
        <v>89</v>
      </c>
      <c r="C16" s="3">
        <v>356</v>
      </c>
      <c r="D16" s="18"/>
      <c r="E16" s="4">
        <f>IF(D16="Yes",$C16*SUM($D$8:$D$11),0)</f>
        <v>0</v>
      </c>
      <c r="F16" s="21"/>
    </row>
    <row r="17" spans="1:6" x14ac:dyDescent="0.25">
      <c r="A17" s="2" t="s">
        <v>88</v>
      </c>
      <c r="B17" s="5" t="s">
        <v>90</v>
      </c>
      <c r="C17" s="3">
        <v>356</v>
      </c>
      <c r="D17" s="18"/>
      <c r="E17" s="4">
        <f t="shared" ref="E17:E21" si="1">IF(D17="Yes",$C17*SUM($D$8:$D$11),0)</f>
        <v>0</v>
      </c>
      <c r="F17" s="21"/>
    </row>
    <row r="18" spans="1:6" x14ac:dyDescent="0.25">
      <c r="A18" s="2" t="s">
        <v>109</v>
      </c>
      <c r="B18" s="5" t="s">
        <v>97</v>
      </c>
      <c r="C18" s="3">
        <v>356</v>
      </c>
      <c r="D18" s="18"/>
      <c r="E18" s="4">
        <f t="shared" si="1"/>
        <v>0</v>
      </c>
      <c r="F18" s="21"/>
    </row>
    <row r="19" spans="1:6" x14ac:dyDescent="0.25">
      <c r="A19" s="2" t="s">
        <v>101</v>
      </c>
      <c r="B19" s="5" t="s">
        <v>102</v>
      </c>
      <c r="C19" s="3">
        <v>356</v>
      </c>
      <c r="D19" s="18"/>
      <c r="E19" s="4">
        <f t="shared" si="1"/>
        <v>0</v>
      </c>
      <c r="F19" s="21"/>
    </row>
    <row r="20" spans="1:6" x14ac:dyDescent="0.25">
      <c r="A20" s="2" t="s">
        <v>103</v>
      </c>
      <c r="B20" s="5" t="s">
        <v>104</v>
      </c>
      <c r="C20" s="3">
        <v>356</v>
      </c>
      <c r="D20" s="18"/>
      <c r="E20" s="4">
        <f t="shared" si="1"/>
        <v>0</v>
      </c>
      <c r="F20" s="21"/>
    </row>
    <row r="21" spans="1:6" x14ac:dyDescent="0.25">
      <c r="A21" s="2" t="s">
        <v>122</v>
      </c>
      <c r="B21" s="5" t="s">
        <v>98</v>
      </c>
      <c r="C21" s="3">
        <v>540</v>
      </c>
      <c r="D21" s="18"/>
      <c r="E21" s="4">
        <f t="shared" si="1"/>
        <v>0</v>
      </c>
      <c r="F21" s="21"/>
    </row>
    <row r="22" spans="1:6" ht="18.75" x14ac:dyDescent="0.3">
      <c r="A22" s="43"/>
      <c r="B22" s="16"/>
      <c r="C22" s="43" t="s">
        <v>18</v>
      </c>
      <c r="D22" s="16"/>
      <c r="E22" s="49"/>
      <c r="F22" s="21"/>
    </row>
    <row r="23" spans="1:6" x14ac:dyDescent="0.25">
      <c r="A23" s="30" t="s">
        <v>19</v>
      </c>
      <c r="B23" s="30" t="s">
        <v>20</v>
      </c>
      <c r="C23" s="30" t="s">
        <v>21</v>
      </c>
      <c r="D23" s="30" t="s">
        <v>22</v>
      </c>
      <c r="E23" s="50" t="s">
        <v>13</v>
      </c>
    </row>
    <row r="24" spans="1:6" x14ac:dyDescent="0.25">
      <c r="A24" s="2" t="s">
        <v>51</v>
      </c>
      <c r="B24" s="5" t="s">
        <v>52</v>
      </c>
      <c r="C24" s="8">
        <v>676</v>
      </c>
      <c r="D24" s="18"/>
      <c r="E24" s="4">
        <f t="shared" ref="E24" si="2">IF(D24="Yes",$C24*SUM($D$8:$D$11),0)</f>
        <v>0</v>
      </c>
      <c r="F24" s="21"/>
    </row>
    <row r="25" spans="1:6" x14ac:dyDescent="0.25">
      <c r="A25" s="2" t="s">
        <v>53</v>
      </c>
      <c r="B25" s="5" t="s">
        <v>54</v>
      </c>
      <c r="C25" s="8">
        <v>676</v>
      </c>
      <c r="D25" s="18"/>
      <c r="E25" s="4">
        <f t="shared" ref="E25:E35" si="3">IF(D25="Yes",$C25*SUM($D$8:$D$11),0)</f>
        <v>0</v>
      </c>
      <c r="F25" s="21"/>
    </row>
    <row r="26" spans="1:6" x14ac:dyDescent="0.25">
      <c r="A26" s="2" t="s">
        <v>85</v>
      </c>
      <c r="B26" s="5" t="s">
        <v>123</v>
      </c>
      <c r="C26" s="8">
        <v>145</v>
      </c>
      <c r="D26" s="18"/>
      <c r="E26" s="4">
        <f t="shared" si="3"/>
        <v>0</v>
      </c>
      <c r="F26" s="21"/>
    </row>
    <row r="27" spans="1:6" x14ac:dyDescent="0.25">
      <c r="A27" s="2" t="s">
        <v>124</v>
      </c>
      <c r="B27" s="5" t="s">
        <v>125</v>
      </c>
      <c r="C27" s="3">
        <v>360</v>
      </c>
      <c r="D27" s="18"/>
      <c r="E27" s="4">
        <f t="shared" si="3"/>
        <v>0</v>
      </c>
      <c r="F27" s="21"/>
    </row>
    <row r="28" spans="1:6" x14ac:dyDescent="0.25">
      <c r="A28" s="2" t="s">
        <v>55</v>
      </c>
      <c r="B28" s="5" t="s">
        <v>57</v>
      </c>
      <c r="C28" s="3">
        <v>3150</v>
      </c>
      <c r="D28" s="18"/>
      <c r="E28" s="4">
        <f t="shared" ref="E28" si="4">IF(D28="Yes",$C28*SUM($D$8:$D$11),0)</f>
        <v>0</v>
      </c>
      <c r="F28" s="21"/>
    </row>
    <row r="29" spans="1:6" x14ac:dyDescent="0.25">
      <c r="A29" s="2" t="s">
        <v>56</v>
      </c>
      <c r="B29" s="5" t="s">
        <v>58</v>
      </c>
      <c r="C29" s="3">
        <v>3150</v>
      </c>
      <c r="D29" s="18"/>
      <c r="E29" s="4">
        <f t="shared" si="3"/>
        <v>0</v>
      </c>
      <c r="F29" s="21"/>
    </row>
    <row r="30" spans="1:6" x14ac:dyDescent="0.25">
      <c r="A30" s="2" t="s">
        <v>61</v>
      </c>
      <c r="B30" s="5" t="s">
        <v>60</v>
      </c>
      <c r="C30" s="3">
        <v>2398</v>
      </c>
      <c r="D30" s="18"/>
      <c r="E30" s="4">
        <f t="shared" si="3"/>
        <v>0</v>
      </c>
      <c r="F30" s="21"/>
    </row>
    <row r="31" spans="1:6" x14ac:dyDescent="0.25">
      <c r="A31" s="2" t="s">
        <v>62</v>
      </c>
      <c r="B31" s="5" t="s">
        <v>63</v>
      </c>
      <c r="C31" s="3">
        <v>1076</v>
      </c>
      <c r="D31" s="18"/>
      <c r="E31" s="4">
        <f t="shared" si="3"/>
        <v>0</v>
      </c>
      <c r="F31" s="21"/>
    </row>
    <row r="32" spans="1:6" x14ac:dyDescent="0.25">
      <c r="A32" s="2" t="s">
        <v>42</v>
      </c>
      <c r="B32" s="5" t="s">
        <v>23</v>
      </c>
      <c r="C32" s="3">
        <v>333</v>
      </c>
      <c r="D32" s="18"/>
      <c r="E32" s="4">
        <f t="shared" si="3"/>
        <v>0</v>
      </c>
      <c r="F32" s="21"/>
    </row>
    <row r="33" spans="1:6" x14ac:dyDescent="0.25">
      <c r="A33" s="2" t="s">
        <v>78</v>
      </c>
      <c r="B33" s="5" t="s">
        <v>79</v>
      </c>
      <c r="C33" s="3">
        <v>432</v>
      </c>
      <c r="D33" s="18"/>
      <c r="E33" s="4">
        <f t="shared" si="3"/>
        <v>0</v>
      </c>
      <c r="F33" s="21"/>
    </row>
    <row r="34" spans="1:6" x14ac:dyDescent="0.25">
      <c r="A34" s="2" t="s">
        <v>80</v>
      </c>
      <c r="B34" s="5" t="s">
        <v>81</v>
      </c>
      <c r="C34" s="3">
        <v>86</v>
      </c>
      <c r="D34" s="18"/>
      <c r="E34" s="4">
        <f t="shared" si="3"/>
        <v>0</v>
      </c>
      <c r="F34" s="21"/>
    </row>
    <row r="35" spans="1:6" ht="45" customHeight="1" x14ac:dyDescent="0.25">
      <c r="A35" s="2" t="s">
        <v>110</v>
      </c>
      <c r="B35" s="5" t="s">
        <v>82</v>
      </c>
      <c r="C35" s="3">
        <v>2619</v>
      </c>
      <c r="D35" s="18"/>
      <c r="E35" s="4">
        <f t="shared" si="3"/>
        <v>0</v>
      </c>
      <c r="F35" s="21"/>
    </row>
    <row r="36" spans="1:6" ht="18" customHeight="1" x14ac:dyDescent="0.25">
      <c r="A36" s="55"/>
      <c r="B36" s="53"/>
      <c r="C36" s="55" t="s">
        <v>45</v>
      </c>
      <c r="D36" s="53"/>
      <c r="E36" s="54"/>
      <c r="F36" s="21"/>
    </row>
    <row r="37" spans="1:6" ht="60" customHeight="1" x14ac:dyDescent="0.25">
      <c r="A37" s="51" t="s">
        <v>111</v>
      </c>
      <c r="B37" s="7" t="s">
        <v>91</v>
      </c>
      <c r="C37" s="6">
        <v>582</v>
      </c>
      <c r="D37" s="19"/>
      <c r="E37" s="52">
        <f t="shared" ref="E37:E55" si="5">IF(D37="Yes",$C37*SUM($D$8:$D$11),0)</f>
        <v>0</v>
      </c>
      <c r="F37" s="21"/>
    </row>
    <row r="38" spans="1:6" ht="60" customHeight="1" x14ac:dyDescent="0.25">
      <c r="A38" s="2" t="s">
        <v>112</v>
      </c>
      <c r="B38" s="1" t="s">
        <v>59</v>
      </c>
      <c r="C38" s="3">
        <v>425</v>
      </c>
      <c r="D38" s="18"/>
      <c r="E38" s="4">
        <f t="shared" si="5"/>
        <v>0</v>
      </c>
      <c r="F38" s="21"/>
    </row>
    <row r="39" spans="1:6" ht="30" x14ac:dyDescent="0.25">
      <c r="A39" s="2" t="s">
        <v>65</v>
      </c>
      <c r="B39" s="1" t="s">
        <v>64</v>
      </c>
      <c r="C39" s="8">
        <v>407</v>
      </c>
      <c r="D39" s="18"/>
      <c r="E39" s="4">
        <f t="shared" si="5"/>
        <v>0</v>
      </c>
      <c r="F39" s="21"/>
    </row>
    <row r="40" spans="1:6" ht="30" x14ac:dyDescent="0.25">
      <c r="A40" s="2" t="s">
        <v>126</v>
      </c>
      <c r="B40" s="1" t="s">
        <v>93</v>
      </c>
      <c r="C40" s="8">
        <v>1880</v>
      </c>
      <c r="D40" s="18"/>
      <c r="E40" s="4">
        <f t="shared" si="5"/>
        <v>0</v>
      </c>
      <c r="F40" s="21"/>
    </row>
    <row r="41" spans="1:6" ht="42.75" x14ac:dyDescent="0.25">
      <c r="A41" s="2" t="s">
        <v>113</v>
      </c>
      <c r="B41" s="1" t="s">
        <v>43</v>
      </c>
      <c r="C41" s="8">
        <v>414</v>
      </c>
      <c r="D41" s="18"/>
      <c r="E41" s="4">
        <f t="shared" si="5"/>
        <v>0</v>
      </c>
      <c r="F41" s="21"/>
    </row>
    <row r="42" spans="1:6" ht="30" x14ac:dyDescent="0.25">
      <c r="A42" s="2" t="s">
        <v>114</v>
      </c>
      <c r="B42" s="1" t="s">
        <v>66</v>
      </c>
      <c r="C42" s="11">
        <v>3147</v>
      </c>
      <c r="D42" s="18"/>
      <c r="E42" s="4">
        <f t="shared" si="5"/>
        <v>0</v>
      </c>
      <c r="F42" s="21"/>
    </row>
    <row r="43" spans="1:6" ht="45" customHeight="1" x14ac:dyDescent="0.25">
      <c r="A43" s="2" t="s">
        <v>118</v>
      </c>
      <c r="B43" s="1" t="s">
        <v>105</v>
      </c>
      <c r="C43" s="8">
        <v>3734</v>
      </c>
      <c r="D43" s="18"/>
      <c r="E43" s="4">
        <f t="shared" ref="E43:E44" si="6">IF(D43="Yes",$C43*SUM($D$8:$D$11),0)</f>
        <v>0</v>
      </c>
      <c r="F43" s="21"/>
    </row>
    <row r="44" spans="1:6" ht="42.75" customHeight="1" x14ac:dyDescent="0.25">
      <c r="A44" s="2" t="s">
        <v>119</v>
      </c>
      <c r="B44" s="1" t="s">
        <v>106</v>
      </c>
      <c r="C44" s="8">
        <v>2339</v>
      </c>
      <c r="D44" s="18"/>
      <c r="E44" s="4">
        <f t="shared" si="6"/>
        <v>0</v>
      </c>
      <c r="F44" s="21"/>
    </row>
    <row r="45" spans="1:6" ht="60" customHeight="1" x14ac:dyDescent="0.25">
      <c r="A45" s="2" t="s">
        <v>120</v>
      </c>
      <c r="B45" s="1" t="s">
        <v>107</v>
      </c>
      <c r="C45" s="8">
        <v>1842</v>
      </c>
      <c r="D45" s="18"/>
      <c r="E45" s="4">
        <f>IF(D45="Yes",$C45*SUM($D$8:$D$11),0)</f>
        <v>0</v>
      </c>
      <c r="F45" s="21"/>
    </row>
    <row r="46" spans="1:6" ht="27.75" x14ac:dyDescent="0.25">
      <c r="A46" s="2" t="s">
        <v>115</v>
      </c>
      <c r="B46" s="1" t="s">
        <v>67</v>
      </c>
      <c r="C46" s="9">
        <v>530</v>
      </c>
      <c r="D46" s="18"/>
      <c r="E46" s="4">
        <f t="shared" si="5"/>
        <v>0</v>
      </c>
      <c r="F46" s="21"/>
    </row>
    <row r="47" spans="1:6" ht="28.9" customHeight="1" x14ac:dyDescent="0.25">
      <c r="A47" s="22" t="s">
        <v>116</v>
      </c>
      <c r="B47" s="1" t="s">
        <v>68</v>
      </c>
      <c r="C47" s="10">
        <v>916</v>
      </c>
      <c r="D47" s="18"/>
      <c r="E47" s="4">
        <f t="shared" si="5"/>
        <v>0</v>
      </c>
      <c r="F47" s="21"/>
    </row>
    <row r="48" spans="1:6" ht="30" x14ac:dyDescent="0.25">
      <c r="A48" s="22" t="s">
        <v>117</v>
      </c>
      <c r="B48" s="1" t="s">
        <v>69</v>
      </c>
      <c r="C48" s="10">
        <v>630</v>
      </c>
      <c r="D48" s="18"/>
      <c r="E48" s="4">
        <f t="shared" si="5"/>
        <v>0</v>
      </c>
      <c r="F48" s="21"/>
    </row>
    <row r="49" spans="1:7" x14ac:dyDescent="0.25">
      <c r="A49" s="2" t="s">
        <v>70</v>
      </c>
      <c r="B49" s="1" t="s">
        <v>71</v>
      </c>
      <c r="C49" s="8">
        <v>561</v>
      </c>
      <c r="D49" s="18"/>
      <c r="E49" s="4">
        <f t="shared" si="5"/>
        <v>0</v>
      </c>
      <c r="F49" s="21"/>
    </row>
    <row r="50" spans="1:7" x14ac:dyDescent="0.25">
      <c r="A50" s="2" t="s">
        <v>72</v>
      </c>
      <c r="B50" s="1" t="s">
        <v>73</v>
      </c>
      <c r="C50" s="8">
        <v>744</v>
      </c>
      <c r="D50" s="18"/>
      <c r="E50" s="4">
        <f t="shared" si="5"/>
        <v>0</v>
      </c>
      <c r="F50" s="21"/>
    </row>
    <row r="51" spans="1:7" x14ac:dyDescent="0.25">
      <c r="A51" s="2" t="s">
        <v>77</v>
      </c>
      <c r="B51" s="1" t="s">
        <v>44</v>
      </c>
      <c r="C51" s="8">
        <v>1578</v>
      </c>
      <c r="D51" s="18"/>
      <c r="E51" s="4">
        <f t="shared" si="5"/>
        <v>0</v>
      </c>
      <c r="F51" s="21"/>
    </row>
    <row r="52" spans="1:7" ht="30" x14ac:dyDescent="0.25">
      <c r="A52" s="2" t="s">
        <v>75</v>
      </c>
      <c r="B52" s="1" t="s">
        <v>74</v>
      </c>
      <c r="C52" s="8">
        <v>1058</v>
      </c>
      <c r="D52" s="18"/>
      <c r="E52" s="4">
        <f t="shared" si="5"/>
        <v>0</v>
      </c>
      <c r="F52" s="21"/>
    </row>
    <row r="53" spans="1:7" ht="45" customHeight="1" x14ac:dyDescent="0.25">
      <c r="A53" s="2" t="s">
        <v>84</v>
      </c>
      <c r="B53" s="1" t="s">
        <v>83</v>
      </c>
      <c r="C53" s="8">
        <v>1578</v>
      </c>
      <c r="D53" s="18"/>
      <c r="E53" s="4">
        <f t="shared" si="5"/>
        <v>0</v>
      </c>
      <c r="F53" s="21"/>
    </row>
    <row r="54" spans="1:7" s="12" customFormat="1" ht="81" customHeight="1" x14ac:dyDescent="0.25">
      <c r="A54" s="23" t="s">
        <v>121</v>
      </c>
      <c r="B54" s="1" t="s">
        <v>108</v>
      </c>
      <c r="C54" s="8">
        <v>2362</v>
      </c>
      <c r="D54" s="18"/>
      <c r="E54" s="4">
        <f t="shared" si="5"/>
        <v>0</v>
      </c>
      <c r="F54" s="21"/>
    </row>
    <row r="55" spans="1:7" x14ac:dyDescent="0.25">
      <c r="A55" s="2" t="s">
        <v>100</v>
      </c>
      <c r="B55" s="1" t="s">
        <v>99</v>
      </c>
      <c r="C55" s="8">
        <v>542</v>
      </c>
      <c r="D55" s="18"/>
      <c r="E55" s="4">
        <f t="shared" si="5"/>
        <v>0</v>
      </c>
      <c r="F55" s="21"/>
    </row>
    <row r="56" spans="1:7" x14ac:dyDescent="0.25">
      <c r="A56" s="87" t="s">
        <v>24</v>
      </c>
      <c r="B56" s="87"/>
      <c r="C56" s="87"/>
      <c r="D56" s="20" t="s">
        <v>25</v>
      </c>
      <c r="E56" s="24">
        <f>IF(SUM(D8:D11)=0,0,SUM(E8:E55)/SUM(D8:D11))</f>
        <v>0</v>
      </c>
      <c r="F56" s="21"/>
    </row>
    <row r="57" spans="1:7" ht="18.75" x14ac:dyDescent="0.3">
      <c r="A57" s="43"/>
      <c r="B57" s="16"/>
      <c r="C57" s="43" t="s">
        <v>26</v>
      </c>
      <c r="D57" s="16"/>
      <c r="E57" s="49"/>
      <c r="F57" s="21"/>
    </row>
    <row r="58" spans="1:7" x14ac:dyDescent="0.25">
      <c r="A58" s="56"/>
      <c r="B58" s="59"/>
      <c r="C58" s="57"/>
      <c r="D58" s="60" t="s">
        <v>27</v>
      </c>
      <c r="E58" s="4">
        <f>ROUND(0.0035*E56,2)</f>
        <v>0</v>
      </c>
      <c r="F58" s="21"/>
      <c r="G58" s="21"/>
    </row>
    <row r="59" spans="1:7" x14ac:dyDescent="0.25">
      <c r="A59" s="56"/>
      <c r="B59" s="59"/>
      <c r="C59" s="57"/>
      <c r="D59" s="60" t="s">
        <v>28</v>
      </c>
      <c r="E59" s="52">
        <f>5*2.25</f>
        <v>11.25</v>
      </c>
      <c r="F59" s="21"/>
    </row>
    <row r="60" spans="1:7" x14ac:dyDescent="0.25">
      <c r="A60" s="56"/>
      <c r="B60" s="59"/>
      <c r="C60" s="57"/>
      <c r="D60" s="60" t="s">
        <v>29</v>
      </c>
      <c r="E60" s="52">
        <v>18</v>
      </c>
      <c r="F60" s="21"/>
    </row>
    <row r="61" spans="1:7" x14ac:dyDescent="0.25">
      <c r="A61" s="56"/>
      <c r="B61" s="57"/>
      <c r="C61" s="58" t="s">
        <v>30</v>
      </c>
      <c r="D61" s="5" t="s">
        <v>25</v>
      </c>
      <c r="E61" s="52">
        <f>IF(SUM(E56:E60)&lt;100,0,SUM(E56:E60))</f>
        <v>0</v>
      </c>
      <c r="F61" s="21"/>
    </row>
    <row r="62" spans="1:7" x14ac:dyDescent="0.25">
      <c r="A62" s="82"/>
      <c r="B62" s="83"/>
      <c r="C62" s="84" t="s">
        <v>31</v>
      </c>
      <c r="D62" s="85" t="str">
        <f>IF(SUM(D8:D11)=0,"",IF(SUM(D8:D11)=1,"1 Vehicle",SUM(D8:D11)&amp;" Vehicles"))</f>
        <v/>
      </c>
      <c r="E62" s="86">
        <f>E61*SUM($D$8:$D$11)</f>
        <v>0</v>
      </c>
    </row>
    <row r="63" spans="1:7" ht="18.75" x14ac:dyDescent="0.3">
      <c r="A63" s="43"/>
      <c r="B63" s="16"/>
      <c r="C63" s="43" t="s">
        <v>32</v>
      </c>
      <c r="D63" s="16"/>
      <c r="E63" s="49"/>
    </row>
    <row r="64" spans="1:7" x14ac:dyDescent="0.25">
      <c r="A64" s="81" t="s">
        <v>39</v>
      </c>
      <c r="B64" s="73"/>
      <c r="C64" s="73"/>
      <c r="D64" t="s">
        <v>33</v>
      </c>
      <c r="E64" s="74"/>
    </row>
    <row r="65" spans="1:5" x14ac:dyDescent="0.25">
      <c r="A65" s="81" t="s">
        <v>34</v>
      </c>
      <c r="B65" s="73"/>
      <c r="C65" s="73"/>
      <c r="D65" t="s">
        <v>40</v>
      </c>
      <c r="E65" s="75"/>
    </row>
    <row r="66" spans="1:5" x14ac:dyDescent="0.25">
      <c r="A66" s="81" t="s">
        <v>35</v>
      </c>
      <c r="B66" s="73"/>
      <c r="C66" s="73"/>
      <c r="D66" t="s">
        <v>36</v>
      </c>
      <c r="E66" s="74"/>
    </row>
    <row r="67" spans="1:5" ht="18.75" x14ac:dyDescent="0.3">
      <c r="A67" s="43"/>
      <c r="B67" s="16"/>
      <c r="C67" s="43" t="s">
        <v>37</v>
      </c>
      <c r="D67" s="16"/>
      <c r="E67" s="49"/>
    </row>
    <row r="68" spans="1:5" x14ac:dyDescent="0.25">
      <c r="A68" s="80" t="s">
        <v>7</v>
      </c>
      <c r="B68" t="s">
        <v>46</v>
      </c>
      <c r="D68" t="s">
        <v>38</v>
      </c>
      <c r="E68" s="79">
        <v>310030443</v>
      </c>
    </row>
    <row r="69" spans="1:5" x14ac:dyDescent="0.25">
      <c r="A69" s="81" t="s">
        <v>34</v>
      </c>
      <c r="B69" s="76" t="s">
        <v>76</v>
      </c>
      <c r="C69" s="76"/>
      <c r="D69" s="76"/>
      <c r="E69" s="76"/>
    </row>
    <row r="70" spans="1:5" x14ac:dyDescent="0.25">
      <c r="A70" s="81" t="s">
        <v>35</v>
      </c>
      <c r="B70" s="77" t="s">
        <v>47</v>
      </c>
      <c r="C70" s="78"/>
      <c r="D70" s="78"/>
      <c r="E70" s="78"/>
    </row>
  </sheetData>
  <sheetProtection algorithmName="SHA-512" hashValue="tG32xFmYZ37rnnybssfNEf0fnteDvtRP88iKF53wVJx10SHNGBB+Cv/IqHR8j91O1S53ScCqrs2wdBA4K/NDqg==" saltValue="11QIjVg4F8/ZqjGWJHhwKg==" spinCount="100000" sheet="1" objects="1" scenarios="1"/>
  <mergeCells count="1">
    <mergeCell ref="A56:C56"/>
  </mergeCells>
  <dataValidations count="3">
    <dataValidation type="list" allowBlank="1" showInputMessage="1" showErrorMessage="1" error="Only Yes or No may be entered." sqref="D16:D21 D37:D55 D24:D35" xr:uid="{00000000-0002-0000-0000-000000000000}">
      <formula1>"Yes, No"</formula1>
    </dataValidation>
    <dataValidation type="custom" allowBlank="1" showInputMessage="1" showErrorMessage="1" error="Only one vehicle configuration may be used on each spreadsheet." sqref="D11" xr:uid="{00000000-0002-0000-0000-000001000000}">
      <formula1>IF(SUM(D8)=0,TRUE,FALSE)</formula1>
    </dataValidation>
    <dataValidation type="custom" allowBlank="1" showInputMessage="1" showErrorMessage="1" error="Only one vehicle configuration may be used on each spreadsheet." sqref="D8" xr:uid="{00000000-0002-0000-0000-000002000000}">
      <formula1>IF(SUM(D11)=0,TRUE,FALSE)</formula1>
    </dataValidation>
  </dataValidations>
  <pageMargins left="0.7" right="0.7" top="0.75" bottom="0.75" header="0.3" footer="0.3"/>
  <pageSetup scale="82"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defaultRowHeight="15" x14ac:dyDescent="0.25"/>
  <cols>
    <col min="1" max="1" width="100.7109375" customWidth="1"/>
  </cols>
  <sheetData>
    <row r="1" spans="1:1" ht="21" x14ac:dyDescent="0.25">
      <c r="A1" s="26" t="s">
        <v>1</v>
      </c>
    </row>
    <row r="2" spans="1:1" ht="195" x14ac:dyDescent="0.25">
      <c r="A2" s="25" t="s">
        <v>2</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EDBC4F-9023-4AD1-B0DE-04ACA32831EC}">
  <ds:schemaRefs>
    <ds:schemaRef ds:uri="http://schemas.microsoft.com/sharepoint/v3/contenttype/forms"/>
  </ds:schemaRefs>
</ds:datastoreItem>
</file>

<file path=customXml/itemProps2.xml><?xml version="1.0" encoding="utf-8"?>
<ds:datastoreItem xmlns:ds="http://schemas.openxmlformats.org/officeDocument/2006/customXml" ds:itemID="{9E4D39E7-13CB-4E98-A8D0-D76BCBAAF0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0066142-5130-4794-BBE5-ED913EE7ECC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7 DPS-OSP</vt:lpstr>
      <vt:lpstr>Order Sheet Instructions</vt:lpstr>
      <vt:lpstr>Sheet3</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Amy Gotreaux</cp:lastModifiedBy>
  <cp:lastPrinted>2025-09-08T14:12:42Z</cp:lastPrinted>
  <dcterms:created xsi:type="dcterms:W3CDTF">2019-01-03T17:12:04Z</dcterms:created>
  <dcterms:modified xsi:type="dcterms:W3CDTF">2025-09-19T14:08:07Z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209500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