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485956F9-226F-4D20-9F04-4EBEC0EBA1C1}" xr6:coauthVersionLast="47" xr6:coauthVersionMax="47" xr10:uidLastSave="{00000000-0000-0000-0000-000000000000}"/>
  <bookViews>
    <workbookView xWindow="28680" yWindow="-120" windowWidth="29040" windowHeight="15720" xr2:uid="{00000000-000D-0000-FFFF-FFFF00000000}"/>
  </bookViews>
  <sheets>
    <sheet name="Line 87 - F-3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41" i="1" l="1"/>
  <c r="E40" i="1"/>
  <c r="E55" i="1"/>
  <c r="E37" i="1"/>
  <c r="E35" i="1"/>
  <c r="E34" i="1"/>
  <c r="E28" i="1"/>
  <c r="E14" i="1" l="1"/>
  <c r="E11" i="1"/>
  <c r="E29" i="1" l="1"/>
  <c r="E30" i="1"/>
  <c r="E31" i="1"/>
  <c r="E32" i="1"/>
  <c r="E33" i="1"/>
  <c r="E36" i="1"/>
  <c r="E38" i="1"/>
  <c r="E39" i="1"/>
  <c r="E23" i="1"/>
  <c r="E25" i="1"/>
  <c r="E26" i="1"/>
  <c r="E27" i="1"/>
  <c r="E15" i="1" l="1"/>
  <c r="E13" i="1"/>
  <c r="E12" i="1"/>
  <c r="E54" i="1" l="1"/>
  <c r="E53" i="1"/>
  <c r="E52" i="1"/>
  <c r="E51" i="1"/>
  <c r="E50" i="1"/>
  <c r="E49" i="1"/>
  <c r="E48" i="1"/>
  <c r="E47" i="1"/>
  <c r="E46" i="1"/>
  <c r="E45" i="1"/>
  <c r="E44" i="1"/>
  <c r="E43" i="1"/>
  <c r="E22" i="1" l="1"/>
  <c r="D61" i="1" l="1"/>
  <c r="E10" i="1" l="1"/>
  <c r="E7" i="1" l="1"/>
  <c r="E57" i="1" s="1"/>
  <c r="E60" i="1" s="1"/>
  <c r="E61" i="1" l="1"/>
</calcChain>
</file>

<file path=xl/sharedStrings.xml><?xml version="1.0" encoding="utf-8"?>
<sst xmlns="http://schemas.openxmlformats.org/spreadsheetml/2006/main" count="140" uniqueCount="127">
  <si>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</si>
  <si>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</si>
  <si>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</si>
  <si>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</si>
  <si>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</si>
  <si>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</si>
  <si>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</si>
  <si>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</si>
  <si>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</si>
  <si>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</si>
  <si>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</si>
  <si>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</si>
  <si>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</si>
  <si>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</si>
  <si>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</si>
  <si>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</si>
  <si>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</si>
  <si>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</si>
  <si>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</si>
  <si>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</si>
  <si>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</si>
  <si>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</si>
  <si>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</si>
  <si>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</si>
  <si>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(Z1) Oxford White</t>
  </si>
  <si>
    <t>Trim Type 1</t>
  </si>
  <si>
    <t>Skid Plate Package</t>
  </si>
  <si>
    <t>41P</t>
  </si>
  <si>
    <t>High Capacity Trailer Tow Package</t>
  </si>
  <si>
    <t>Power Equipment Group (Includes power windows and door locks)</t>
  </si>
  <si>
    <t>90L</t>
  </si>
  <si>
    <t>Cruise Control</t>
  </si>
  <si>
    <t>Contract Line</t>
  </si>
  <si>
    <t>Delivery ARO</t>
  </si>
  <si>
    <t>Courtesy Ford</t>
  </si>
  <si>
    <t>Agency  Information</t>
  </si>
  <si>
    <t>Delivery Point of Contact Name:</t>
  </si>
  <si>
    <t>LPAA Approval No</t>
  </si>
  <si>
    <t>Phone:</t>
  </si>
  <si>
    <t>Email:</t>
  </si>
  <si>
    <t>Shopping Cart</t>
  </si>
  <si>
    <t>Vendor Information</t>
  </si>
  <si>
    <t>Mike Solomon</t>
  </si>
  <si>
    <t xml:space="preserve">Vendor No. </t>
  </si>
  <si>
    <t>337-332-2145</t>
  </si>
  <si>
    <t>msolomon@courtesyautomotive.com</t>
  </si>
  <si>
    <t>Order Sheet Instructions</t>
  </si>
  <si>
    <t>Bodies</t>
  </si>
  <si>
    <t>Service Body: DRW 60" CA</t>
  </si>
  <si>
    <t>6108DJ54</t>
  </si>
  <si>
    <t>Service Body: DRW 60" CA w/ Flip Tops</t>
  </si>
  <si>
    <t>Service Body: DRW 84" CA</t>
  </si>
  <si>
    <t>Service Body: DRW 84" CA w/ Flip Tops</t>
  </si>
  <si>
    <t>6132D54FJ</t>
  </si>
  <si>
    <t>Gooseneck Body: DRW 60" CA</t>
  </si>
  <si>
    <t>Flat Bed: DRW 60" CA</t>
  </si>
  <si>
    <t>Gooseneck Body: DRW 84" CA</t>
  </si>
  <si>
    <t>Flat Bed: DRW 84" CA</t>
  </si>
  <si>
    <t>Flat Bed: 108" CA</t>
  </si>
  <si>
    <t>Flat Bed: 120" CA</t>
  </si>
  <si>
    <t>X8L (4.88 ratio)</t>
  </si>
  <si>
    <t>(UM) Agate Black Metallic</t>
  </si>
  <si>
    <t>65M</t>
  </si>
  <si>
    <t>65C</t>
  </si>
  <si>
    <t>Suspension Pkg., Extra Heavy Svc. Front</t>
  </si>
  <si>
    <t>67X</t>
  </si>
  <si>
    <t>Suspension Pkg., Heavy Svc. Front</t>
  </si>
  <si>
    <t>67H</t>
  </si>
  <si>
    <t>Rear veiw camera &amp; prep kit</t>
  </si>
  <si>
    <t>Upfitter Interface Module</t>
  </si>
  <si>
    <t>18A</t>
  </si>
  <si>
    <t xml:space="preserve">Cab Steps </t>
  </si>
  <si>
    <t>18B</t>
  </si>
  <si>
    <t>Cloth 40/20/40 Split Bench</t>
  </si>
  <si>
    <t>CM DT-11</t>
  </si>
  <si>
    <t>RUGBY 9'</t>
  </si>
  <si>
    <t>RUGBY 11'</t>
  </si>
  <si>
    <t>Agency Name</t>
  </si>
  <si>
    <t>Warranty Term:  3 yr/36,000 miles bumper-to-bumper and 5yr/60,000 miles powertrain</t>
  </si>
  <si>
    <t>(M7) Carbonized Gray Metallic</t>
  </si>
  <si>
    <t>TGK</t>
  </si>
  <si>
    <t xml:space="preserve">X4N (4.10 ratio) /X4L(4.30) </t>
  </si>
  <si>
    <t>Fuel Tank, 28.5 Gallon Midship 
(Outside Frame)</t>
  </si>
  <si>
    <t>Fuel Tank, Dual Diesel (28.5 &amp; 40 Gal.)
(Outside Frame)</t>
  </si>
  <si>
    <t>52B</t>
  </si>
  <si>
    <t>Brake Controller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</si>
  <si>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</si>
  <si>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</si>
  <si>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F4G-650A-99T</t>
  </si>
  <si>
    <t>F4G-650A-99N</t>
  </si>
  <si>
    <t>F4H-650A-99T</t>
  </si>
  <si>
    <t>RWD/DRW w/84" CA 6.7L Diesel F4G</t>
  </si>
  <si>
    <t>169" WB-99T</t>
  </si>
  <si>
    <t>RWD/DRW w/108" CA 6.7L Diesel F4G</t>
  </si>
  <si>
    <t>193" WB-99T</t>
  </si>
  <si>
    <t>RWD/DRW w/120" CA 6.7L Diesel F4G</t>
  </si>
  <si>
    <t>205" WB-99T</t>
  </si>
  <si>
    <t xml:space="preserve"> </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</si>
  <si>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</si>
  <si>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</si>
  <si>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</si>
  <si>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</si>
  <si>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t>
  </si>
  <si>
    <t>120-180 Days</t>
  </si>
  <si>
    <t>LA DEQ Waste Tire Fee (7 tires X $2.25 each)</t>
  </si>
  <si>
    <t>Ford F-450 Regular
 Cab Chassis</t>
  </si>
  <si>
    <t>CM PL-12</t>
  </si>
  <si>
    <t>CM PL-14</t>
  </si>
  <si>
    <t xml:space="preserve">Dump Body: DRW 60" CA </t>
  </si>
  <si>
    <t xml:space="preserve">Dump Body: DRW 84" CA </t>
  </si>
  <si>
    <t>CM-PL 16</t>
  </si>
  <si>
    <t>CM RD-9</t>
  </si>
  <si>
    <t>6108D54FJ</t>
  </si>
  <si>
    <t>6132D54</t>
  </si>
  <si>
    <t xml:space="preserve">STD </t>
  </si>
  <si>
    <t>STD</t>
  </si>
  <si>
    <t xml:space="preserve">Daytime Running Lamps Configurable </t>
  </si>
  <si>
    <t>Axle, Limited Slip 7.3L Gas</t>
  </si>
  <si>
    <t>Axle, Limited Slip 6.7L Diesel</t>
  </si>
  <si>
    <t>Spare Tire</t>
  </si>
  <si>
    <t>All Season BSW Traction Tires Six 
(Must Select 4x4)</t>
  </si>
  <si>
    <t>CM-PL-9</t>
  </si>
  <si>
    <t>RWD/DRW w/7.3L Gas/60" CA</t>
  </si>
  <si>
    <t>RWD/DRW w/6.7L Diesel/60"CA</t>
  </si>
  <si>
    <t>4WD/DRW w/ 6.7L Diesel/60" CA</t>
  </si>
  <si>
    <t>4WD/DRW w/7.3L Gas/60"CA</t>
  </si>
  <si>
    <t>F4H-650A-99N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</si>
</sst>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4"/>
      <color theme="1"/>
      <name val="Calibri"/>
      <family val="2"/>
      <scheme val="minor"/>
    </font>
    <font>
      <b/>
      <sz val="12"/>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6">
    <xf numFmtId="0" fontId="0" fillId="0" borderId="0" xfId="0"/>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4" fillId="0" borderId="15" xfId="0" applyFont="1" applyBorder="1" applyAlignment="1" applyProtection="1">
      <alignment wrapText="1"/>
      <protection hidden="1"/>
    </xf>
    <xf numFmtId="0" fontId="4" fillId="0" borderId="16" xfId="0" applyFont="1" applyBorder="1" applyProtection="1">
      <protection hidden="1"/>
    </xf>
    <xf numFmtId="44" fontId="4" fillId="0" borderId="16" xfId="1" applyFont="1" applyBorder="1" applyProtection="1">
      <protection hidden="1"/>
    </xf>
    <xf numFmtId="0" fontId="4" fillId="2" borderId="16" xfId="0" applyFont="1" applyFill="1" applyBorder="1" applyProtection="1">
      <protection locked="0"/>
    </xf>
    <xf numFmtId="44" fontId="4" fillId="0" borderId="17" xfId="0" applyNumberFormat="1" applyFont="1" applyBorder="1" applyProtection="1">
      <protection hidden="1"/>
    </xf>
    <xf numFmtId="0" fontId="6" fillId="0" borderId="15" xfId="0" applyFont="1" applyBorder="1" applyAlignment="1" applyProtection="1">
      <alignment wrapText="1"/>
      <protection hidden="1"/>
    </xf>
    <xf numFmtId="0" fontId="4" fillId="0" borderId="16" xfId="0" applyFont="1" applyBorder="1" applyAlignment="1" applyProtection="1">
      <alignment wrapText="1"/>
      <protection hidden="1"/>
    </xf>
    <xf numFmtId="0" fontId="4" fillId="5" borderId="15" xfId="0" applyFont="1" applyFill="1" applyBorder="1" applyAlignment="1" applyProtection="1">
      <alignment wrapText="1"/>
      <protection hidden="1"/>
    </xf>
    <xf numFmtId="0" fontId="4" fillId="5" borderId="16" xfId="0" applyFont="1" applyFill="1" applyBorder="1" applyAlignment="1" applyProtection="1">
      <alignment wrapText="1"/>
      <protection hidden="1"/>
    </xf>
    <xf numFmtId="44" fontId="4" fillId="5" borderId="16" xfId="1" applyFont="1" applyFill="1" applyBorder="1" applyProtection="1">
      <protection hidden="1"/>
    </xf>
    <xf numFmtId="0" fontId="4" fillId="2" borderId="19" xfId="0" applyFont="1" applyFill="1" applyBorder="1" applyAlignment="1" applyProtection="1">
      <alignment horizontal="center" wrapText="1"/>
      <protection locked="0"/>
    </xf>
    <xf numFmtId="0" fontId="4" fillId="0" borderId="16" xfId="0" applyFont="1" applyBorder="1" applyAlignment="1" applyProtection="1">
      <alignment horizontal="center"/>
      <protection hidden="1"/>
    </xf>
    <xf numFmtId="44" fontId="4" fillId="0" borderId="16" xfId="1" applyFont="1" applyBorder="1" applyAlignment="1" applyProtection="1">
      <protection hidden="1"/>
    </xf>
    <xf numFmtId="44" fontId="4" fillId="0" borderId="16" xfId="1" applyFont="1" applyFill="1" applyBorder="1" applyAlignment="1" applyProtection="1">
      <protection hidden="1"/>
    </xf>
    <xf numFmtId="0" fontId="4" fillId="5" borderId="16" xfId="0" applyFont="1" applyFill="1" applyBorder="1" applyAlignment="1" applyProtection="1">
      <alignment horizontal="center"/>
      <protection hidden="1"/>
    </xf>
    <xf numFmtId="44" fontId="4" fillId="5" borderId="16" xfId="1" applyFont="1" applyFill="1" applyBorder="1" applyAlignment="1" applyProtection="1">
      <protection hidden="1"/>
    </xf>
    <xf numFmtId="44" fontId="4" fillId="0" borderId="16" xfId="1" applyFont="1" applyBorder="1" applyAlignment="1" applyProtection="1">
      <alignment horizontal="right"/>
      <protection hidden="1"/>
    </xf>
    <xf numFmtId="0" fontId="4" fillId="5" borderId="16" xfId="0" applyFont="1" applyFill="1" applyBorder="1" applyAlignment="1" applyProtection="1">
      <alignment horizontal="center" wrapText="1"/>
      <protection hidden="1"/>
    </xf>
    <xf numFmtId="8" fontId="4" fillId="5" borderId="16" xfId="1" applyNumberFormat="1" applyFont="1" applyFill="1" applyBorder="1" applyAlignment="1" applyProtection="1">
      <protection hidden="1"/>
    </xf>
    <xf numFmtId="44" fontId="4" fillId="0" borderId="17" xfId="0" applyNumberFormat="1" applyFont="1" applyBorder="1" applyAlignment="1" applyProtection="1">
      <alignment horizontal="center"/>
      <protection hidden="1"/>
    </xf>
    <xf numFmtId="0" fontId="4" fillId="0" borderId="15" xfId="0" applyFont="1" applyBorder="1" applyAlignment="1">
      <alignment horizontal="right"/>
    </xf>
    <xf numFmtId="0" fontId="4" fillId="0" borderId="16" xfId="0" applyFont="1" applyBorder="1"/>
    <xf numFmtId="0" fontId="6" fillId="0" borderId="15" xfId="0" applyFont="1" applyBorder="1" applyAlignment="1">
      <alignment horizontal="right" wrapText="1"/>
    </xf>
    <xf numFmtId="0" fontId="4" fillId="5" borderId="16" xfId="0" applyFont="1" applyFill="1" applyBorder="1"/>
    <xf numFmtId="0" fontId="6" fillId="5" borderId="17" xfId="0" applyFont="1" applyFill="1" applyBorder="1" applyAlignment="1">
      <alignment horizontal="center"/>
    </xf>
    <xf numFmtId="0" fontId="4" fillId="0" borderId="20" xfId="0" applyFont="1" applyBorder="1" applyAlignment="1">
      <alignment horizontal="right"/>
    </xf>
    <xf numFmtId="0" fontId="4" fillId="0" borderId="0" xfId="0" applyFont="1"/>
    <xf numFmtId="44" fontId="4" fillId="5" borderId="17" xfId="0" applyNumberFormat="1" applyFont="1" applyFill="1" applyBorder="1" applyProtection="1">
      <protection hidden="1"/>
    </xf>
    <xf numFmtId="0" fontId="4" fillId="2" borderId="17" xfId="0" applyFont="1" applyFill="1" applyBorder="1" applyAlignment="1" applyProtection="1">
      <alignment horizontal="left"/>
      <protection locked="0"/>
    </xf>
    <xf numFmtId="0" fontId="5" fillId="0" borderId="8" xfId="0" applyFont="1" applyBorder="1" applyAlignment="1" applyProtection="1">
      <alignment horizontal="center" vertical="center"/>
      <protection hidden="1"/>
    </xf>
    <xf numFmtId="0" fontId="4" fillId="2" borderId="17" xfId="0" applyFont="1" applyFill="1" applyBorder="1" applyAlignment="1" applyProtection="1">
      <alignment horizontal="left" wrapText="1"/>
      <protection locked="0"/>
    </xf>
    <xf numFmtId="0" fontId="7" fillId="0" borderId="10" xfId="0" applyFont="1" applyBorder="1" applyAlignment="1" applyProtection="1">
      <alignment horizontal="center" vertical="center"/>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10" fillId="0" borderId="0" xfId="0" applyFont="1"/>
    <xf numFmtId="0" fontId="9" fillId="0" borderId="18" xfId="0" applyFont="1" applyBorder="1" applyAlignment="1" applyProtection="1">
      <alignment horizontal="right" wrapText="1"/>
      <protection hidden="1"/>
    </xf>
    <xf numFmtId="0" fontId="8" fillId="2" borderId="19" xfId="0" applyFont="1" applyFill="1" applyBorder="1" applyAlignment="1" applyProtection="1">
      <alignment horizontal="right" wrapText="1"/>
      <protection locked="0"/>
    </xf>
    <xf numFmtId="0" fontId="9" fillId="0" borderId="19" xfId="0" applyFont="1" applyBorder="1" applyAlignment="1" applyProtection="1">
      <alignment horizontal="right" wrapText="1"/>
      <protection hidden="1"/>
    </xf>
    <xf numFmtId="44" fontId="4" fillId="5" borderId="16" xfId="1" applyFont="1" applyFill="1" applyBorder="1" applyAlignment="1" applyProtection="1">
      <alignment horizontal="right"/>
      <protection hidden="1"/>
    </xf>
    <xf numFmtId="0" fontId="1" fillId="4" borderId="26" xfId="0" applyFont="1" applyFill="1" applyBorder="1" applyAlignment="1" applyProtection="1">
      <alignment horizontal="center"/>
      <protection hidden="1"/>
    </xf>
    <xf numFmtId="0" fontId="4" fillId="5" borderId="26" xfId="0" applyFont="1" applyFill="1" applyBorder="1" applyAlignment="1" applyProtection="1">
      <alignment horizontal="left" vertical="center" wrapText="1"/>
      <protection hidden="1"/>
    </xf>
    <xf numFmtId="14" fontId="0" fillId="0" borderId="0" xfId="0" applyNumberFormat="1"/>
    <xf numFmtId="0" fontId="3"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7" fillId="0" borderId="11" xfId="0" applyFont="1" applyBorder="1" applyAlignment="1" applyProtection="1">
      <alignment horizontal="centerContinuous"/>
      <protection hidden="1"/>
    </xf>
    <xf numFmtId="0" fontId="7" fillId="0" borderId="8"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4" fillId="0" borderId="15" xfId="0" applyFont="1" applyBorder="1" applyAlignment="1" applyProtection="1">
      <alignment horizontal="centerContinuous"/>
      <protection hidden="1"/>
    </xf>
    <xf numFmtId="0" fontId="4"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4" fillId="5" borderId="4" xfId="0" applyFont="1" applyFill="1" applyBorder="1" applyAlignment="1" applyProtection="1">
      <alignment horizontal="centerContinuous"/>
      <protection hidden="1"/>
    </xf>
    <xf numFmtId="0" fontId="4" fillId="5" borderId="5" xfId="0" applyFont="1" applyFill="1" applyBorder="1" applyAlignment="1" applyProtection="1">
      <alignment horizontal="centerContinuous"/>
      <protection hidden="1"/>
    </xf>
    <xf numFmtId="0" fontId="4" fillId="5" borderId="22" xfId="0" applyFont="1" applyFill="1" applyBorder="1" applyAlignment="1" applyProtection="1">
      <alignment horizontal="centerContinuous"/>
      <protection hidden="1"/>
    </xf>
    <xf numFmtId="164" fontId="4" fillId="5" borderId="16" xfId="0" applyNumberFormat="1" applyFont="1" applyFill="1" applyBorder="1" applyAlignment="1">
      <alignment horizontal="centerContinuous"/>
    </xf>
    <xf numFmtId="164" fontId="4" fillId="5" borderId="17" xfId="0" applyNumberFormat="1" applyFont="1" applyFill="1" applyBorder="1" applyAlignment="1">
      <alignment horizontal="centerContinuous"/>
    </xf>
    <xf numFmtId="0" fontId="4" fillId="5" borderId="23" xfId="0" applyFont="1" applyFill="1" applyBorder="1" applyAlignment="1">
      <alignment horizontal="centerContinuous"/>
    </xf>
    <xf numFmtId="0" fontId="4" fillId="5" borderId="24" xfId="0" applyFont="1" applyFill="1" applyBorder="1" applyAlignment="1">
      <alignment horizontal="centerContinuous"/>
    </xf>
    <xf numFmtId="0" fontId="4" fillId="5" borderId="25"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4" fillId="0" borderId="15" xfId="0" applyFont="1" applyBorder="1" applyAlignment="1" applyProtection="1">
      <alignment horizontal="left" wrapText="1"/>
      <protection hidden="1"/>
    </xf>
    <xf numFmtId="0" fontId="11" fillId="0" borderId="10" xfId="0" applyFont="1" applyBorder="1" applyAlignment="1" applyProtection="1">
      <alignment horizontal="center"/>
      <protection hidden="1"/>
    </xf>
    <xf numFmtId="0" fontId="4" fillId="5" borderId="16" xfId="0" applyFont="1" applyFill="1" applyBorder="1" applyAlignment="1">
      <alignment horizontal="left"/>
    </xf>
    <xf numFmtId="0" fontId="4" fillId="2" borderId="16" xfId="0" applyFont="1" applyFill="1" applyBorder="1" applyAlignment="1" applyProtection="1">
      <alignment horizontal="center" wrapText="1"/>
      <protection locked="0"/>
    </xf>
    <xf numFmtId="0" fontId="4" fillId="2" borderId="21" xfId="0" applyFont="1" applyFill="1" applyBorder="1" applyAlignment="1" applyProtection="1">
      <alignment horizontal="center" wrapText="1"/>
      <protection locked="0"/>
    </xf>
    <xf numFmtId="0" fontId="4" fillId="2" borderId="22" xfId="0" applyFont="1" applyFill="1" applyBorder="1" applyAlignment="1" applyProtection="1">
      <alignment horizontal="center" wrapText="1"/>
      <protection locked="0"/>
    </xf>
    <xf numFmtId="0" fontId="9" fillId="0" borderId="21" xfId="0" applyFont="1" applyBorder="1" applyAlignment="1" applyProtection="1">
      <alignment horizontal="center" wrapText="1"/>
      <protection hidden="1"/>
    </xf>
    <xf numFmtId="0" fontId="9" fillId="0" borderId="22"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view="pageLayout" zoomScaleNormal="100" workbookViewId="0">
      <selection activeCell="E61" sqref="E61"/>
    </sheetView>
  </sheetViews>
  <sheetFormatPr defaultRowHeight="15" x14ac:dyDescent="0.25"/>
  <cols>
    <col min="1" max="1" width="37.85546875" customWidth="1"/>
    <col min="2" max="2" width="14.28515625" customWidth="1"/>
    <col min="3" max="3" width="16.7109375" customWidth="1"/>
    <col min="4" max="4" width="17.28515625" bestFit="1" customWidth="1"/>
    <col min="5" max="5" width="16.7109375" customWidth="1"/>
  </cols>
  <sheetData>
    <row r="1" spans="1:5" ht="15.75" thickBot="1" x14ac:dyDescent="0.3">
      <c r="A1" t="s">
        <v>87</v>
      </c>
      <c r="E1" s="47">
        <v>46327</v>
      </c>
    </row>
    <row r="2" spans="1:5" ht="27.2" customHeight="1" thickTop="1" thickBot="1" x14ac:dyDescent="0.35">
      <c r="A2" s="48" t="s">
        <v>20</v>
      </c>
      <c r="B2" s="49"/>
      <c r="C2" s="49"/>
      <c r="D2" s="49"/>
      <c r="E2" s="50"/>
    </row>
    <row r="3" spans="1:5" ht="42.75" thickBot="1" x14ac:dyDescent="0.4">
      <c r="A3" s="1" t="s">
        <v>105</v>
      </c>
      <c r="B3" s="37" t="s">
        <v>32</v>
      </c>
      <c r="C3" s="2">
        <v>88</v>
      </c>
      <c r="D3" s="37" t="s">
        <v>33</v>
      </c>
      <c r="E3" s="35" t="s">
        <v>103</v>
      </c>
    </row>
    <row r="4" spans="1:5" s="40" customFormat="1" ht="19.5" thickBot="1" x14ac:dyDescent="0.35">
      <c r="A4" s="38" t="s">
        <v>12</v>
      </c>
      <c r="B4" s="79">
        <v>4400036778</v>
      </c>
      <c r="C4" s="39" t="s">
        <v>13</v>
      </c>
      <c r="D4" s="51" t="s">
        <v>34</v>
      </c>
      <c r="E4" s="52"/>
    </row>
    <row r="5" spans="1:5" ht="21" x14ac:dyDescent="0.35">
      <c r="A5" s="75" t="s">
        <v>1</v>
      </c>
      <c r="B5" s="76"/>
      <c r="C5" s="76"/>
      <c r="D5" s="76"/>
      <c r="E5" s="77"/>
    </row>
    <row r="6" spans="1:5" x14ac:dyDescent="0.25">
      <c r="A6" s="3" t="s">
        <v>2</v>
      </c>
      <c r="B6" s="4" t="s">
        <v>3</v>
      </c>
      <c r="C6" s="4" t="s">
        <v>0</v>
      </c>
      <c r="D6" s="4" t="s">
        <v>4</v>
      </c>
      <c r="E6" s="5" t="s">
        <v>5</v>
      </c>
    </row>
    <row r="7" spans="1:5" x14ac:dyDescent="0.25">
      <c r="A7" s="6" t="s">
        <v>122</v>
      </c>
      <c r="B7" s="7" t="s">
        <v>89</v>
      </c>
      <c r="C7" s="8">
        <v>50219</v>
      </c>
      <c r="D7" s="9"/>
      <c r="E7" s="10">
        <f>$C7*D7</f>
        <v>0</v>
      </c>
    </row>
    <row r="8" spans="1:5" ht="18.75" x14ac:dyDescent="0.3">
      <c r="A8" s="53" t="s">
        <v>14</v>
      </c>
      <c r="B8" s="54"/>
      <c r="C8" s="54"/>
      <c r="D8" s="54"/>
      <c r="E8" s="55"/>
    </row>
    <row r="9" spans="1:5" x14ac:dyDescent="0.25">
      <c r="A9" s="11" t="s">
        <v>10</v>
      </c>
      <c r="B9" s="4" t="s">
        <v>3</v>
      </c>
      <c r="C9" s="4" t="s">
        <v>0</v>
      </c>
      <c r="D9" s="4" t="s">
        <v>4</v>
      </c>
      <c r="E9" s="5" t="s">
        <v>5</v>
      </c>
    </row>
    <row r="10" spans="1:5" ht="22.9" customHeight="1" x14ac:dyDescent="0.25">
      <c r="A10" s="6" t="s">
        <v>123</v>
      </c>
      <c r="B10" s="7" t="s">
        <v>88</v>
      </c>
      <c r="C10" s="8">
        <v>60367</v>
      </c>
      <c r="D10" s="9"/>
      <c r="E10" s="10">
        <f t="shared" ref="E10:E11" si="0">$C10*D10</f>
        <v>0</v>
      </c>
    </row>
    <row r="11" spans="1:5" ht="22.9" customHeight="1" x14ac:dyDescent="0.25">
      <c r="A11" s="6" t="s">
        <v>124</v>
      </c>
      <c r="B11" s="12" t="s">
        <v>90</v>
      </c>
      <c r="C11" s="8">
        <v>63122</v>
      </c>
      <c r="D11" s="9"/>
      <c r="E11" s="10">
        <f t="shared" si="0"/>
        <v>0</v>
      </c>
    </row>
    <row r="12" spans="1:5" ht="22.9" customHeight="1" x14ac:dyDescent="0.25">
      <c r="A12" s="6" t="s">
        <v>91</v>
      </c>
      <c r="B12" s="12" t="s">
        <v>92</v>
      </c>
      <c r="C12" s="8">
        <v>60533</v>
      </c>
      <c r="D12" s="9"/>
      <c r="E12" s="10">
        <f t="shared" ref="E12:E15" si="1">$C12*D12</f>
        <v>0</v>
      </c>
    </row>
    <row r="13" spans="1:5" ht="21.6" customHeight="1" x14ac:dyDescent="0.25">
      <c r="A13" s="6" t="s">
        <v>93</v>
      </c>
      <c r="B13" s="12" t="s">
        <v>94</v>
      </c>
      <c r="C13" s="8">
        <v>60700</v>
      </c>
      <c r="D13" s="9"/>
      <c r="E13" s="10">
        <f t="shared" si="1"/>
        <v>0</v>
      </c>
    </row>
    <row r="14" spans="1:5" ht="22.35" customHeight="1" x14ac:dyDescent="0.25">
      <c r="A14" s="13" t="s">
        <v>95</v>
      </c>
      <c r="B14" s="14" t="s">
        <v>96</v>
      </c>
      <c r="C14" s="15">
        <v>60866</v>
      </c>
      <c r="D14" s="9"/>
      <c r="E14" s="10">
        <f t="shared" ref="E14" si="2">$C14*D14</f>
        <v>0</v>
      </c>
    </row>
    <row r="15" spans="1:5" ht="22.35" customHeight="1" x14ac:dyDescent="0.25">
      <c r="A15" s="13" t="s">
        <v>125</v>
      </c>
      <c r="B15" s="14" t="s">
        <v>126</v>
      </c>
      <c r="C15" s="15">
        <v>53116</v>
      </c>
      <c r="D15" s="9"/>
      <c r="E15" s="10">
        <f t="shared" si="1"/>
        <v>0</v>
      </c>
    </row>
    <row r="16" spans="1:5" x14ac:dyDescent="0.25">
      <c r="A16" s="56" t="s">
        <v>78</v>
      </c>
      <c r="B16" s="57"/>
      <c r="C16" s="57"/>
      <c r="D16" s="57"/>
      <c r="E16" s="58"/>
    </row>
    <row r="17" spans="1:5" ht="18.75" x14ac:dyDescent="0.3">
      <c r="A17" s="53" t="s">
        <v>21</v>
      </c>
      <c r="B17" s="54"/>
      <c r="C17" s="54"/>
      <c r="D17" s="54"/>
      <c r="E17" s="55"/>
    </row>
    <row r="18" spans="1:5" ht="15.75" x14ac:dyDescent="0.25">
      <c r="A18" s="43" t="s">
        <v>61</v>
      </c>
      <c r="B18" s="42"/>
      <c r="C18" s="84" t="s">
        <v>24</v>
      </c>
      <c r="D18" s="85"/>
      <c r="E18" s="16"/>
    </row>
    <row r="19" spans="1:5" ht="15.75" x14ac:dyDescent="0.25">
      <c r="A19" s="41" t="s">
        <v>79</v>
      </c>
      <c r="B19" s="42"/>
      <c r="C19" s="84" t="s">
        <v>97</v>
      </c>
      <c r="D19" s="85"/>
      <c r="E19" s="16"/>
    </row>
    <row r="20" spans="1:5" ht="18.75" x14ac:dyDescent="0.3">
      <c r="A20" s="59" t="s">
        <v>6</v>
      </c>
      <c r="B20" s="60"/>
      <c r="C20" s="60"/>
      <c r="D20" s="60"/>
      <c r="E20" s="61"/>
    </row>
    <row r="21" spans="1:5" x14ac:dyDescent="0.25">
      <c r="A21" s="3" t="s">
        <v>22</v>
      </c>
      <c r="B21" s="4" t="s">
        <v>7</v>
      </c>
      <c r="C21" s="4" t="s">
        <v>8</v>
      </c>
      <c r="D21" s="4" t="s">
        <v>9</v>
      </c>
      <c r="E21" s="5" t="s">
        <v>5</v>
      </c>
    </row>
    <row r="22" spans="1:5" x14ac:dyDescent="0.25">
      <c r="A22" s="6" t="s">
        <v>73</v>
      </c>
      <c r="B22" s="17" t="s">
        <v>25</v>
      </c>
      <c r="C22" s="18">
        <v>91</v>
      </c>
      <c r="D22" s="9"/>
      <c r="E22" s="10">
        <f>IF(D22="Yes",$C22*SUM($D$7:$D$15),0)</f>
        <v>0</v>
      </c>
    </row>
    <row r="23" spans="1:5" ht="30" x14ac:dyDescent="0.25">
      <c r="A23" s="6" t="s">
        <v>120</v>
      </c>
      <c r="B23" s="17" t="s">
        <v>80</v>
      </c>
      <c r="C23" s="19">
        <v>195</v>
      </c>
      <c r="D23" s="9"/>
      <c r="E23" s="10">
        <f t="shared" ref="E23:E27" si="3">IF(D23="Yes",$C23*SUM($D$7:$D$15),0)</f>
        <v>0</v>
      </c>
    </row>
    <row r="24" spans="1:5" x14ac:dyDescent="0.25">
      <c r="A24" s="13" t="s">
        <v>119</v>
      </c>
      <c r="B24" s="20">
        <v>512</v>
      </c>
      <c r="C24" s="44">
        <v>319</v>
      </c>
      <c r="D24" s="9"/>
      <c r="E24" s="10">
        <f t="shared" si="3"/>
        <v>0</v>
      </c>
    </row>
    <row r="25" spans="1:5" ht="30" x14ac:dyDescent="0.25">
      <c r="A25" s="6" t="s">
        <v>82</v>
      </c>
      <c r="B25" s="17" t="s">
        <v>62</v>
      </c>
      <c r="C25" s="18">
        <v>114</v>
      </c>
      <c r="D25" s="9"/>
      <c r="E25" s="10">
        <f t="shared" si="3"/>
        <v>0</v>
      </c>
    </row>
    <row r="26" spans="1:5" ht="30" x14ac:dyDescent="0.25">
      <c r="A26" s="6" t="s">
        <v>83</v>
      </c>
      <c r="B26" s="17" t="s">
        <v>63</v>
      </c>
      <c r="C26" s="18">
        <v>569</v>
      </c>
      <c r="D26" s="9"/>
      <c r="E26" s="10">
        <f t="shared" si="3"/>
        <v>0</v>
      </c>
    </row>
    <row r="27" spans="1:5" x14ac:dyDescent="0.25">
      <c r="A27" s="6" t="s">
        <v>26</v>
      </c>
      <c r="B27" s="17" t="s">
        <v>27</v>
      </c>
      <c r="C27" s="18">
        <v>137</v>
      </c>
      <c r="D27" s="9"/>
      <c r="E27" s="10">
        <f t="shared" si="3"/>
        <v>0</v>
      </c>
    </row>
    <row r="28" spans="1:5" x14ac:dyDescent="0.25">
      <c r="A28" s="6" t="s">
        <v>69</v>
      </c>
      <c r="B28" s="17" t="s">
        <v>70</v>
      </c>
      <c r="C28" s="22" t="s">
        <v>115</v>
      </c>
      <c r="D28" s="9"/>
      <c r="E28" s="10">
        <f>IF(D20="YES","NC",0)</f>
        <v>0</v>
      </c>
    </row>
    <row r="29" spans="1:5" x14ac:dyDescent="0.25">
      <c r="A29" s="6" t="s">
        <v>71</v>
      </c>
      <c r="B29" s="17" t="s">
        <v>72</v>
      </c>
      <c r="C29" s="18">
        <v>291</v>
      </c>
      <c r="D29" s="9"/>
      <c r="E29" s="10">
        <f t="shared" ref="E29:E41" si="4">IF(D29="Yes",$C29*SUM($D$7:$D$15),0)</f>
        <v>0</v>
      </c>
    </row>
    <row r="30" spans="1:5" x14ac:dyDescent="0.25">
      <c r="A30" s="13" t="s">
        <v>28</v>
      </c>
      <c r="B30" s="20">
        <v>535</v>
      </c>
      <c r="C30" s="21">
        <v>528</v>
      </c>
      <c r="D30" s="9"/>
      <c r="E30" s="10">
        <f t="shared" si="4"/>
        <v>0</v>
      </c>
    </row>
    <row r="31" spans="1:5" ht="13.7" customHeight="1" x14ac:dyDescent="0.25">
      <c r="A31" s="6" t="s">
        <v>64</v>
      </c>
      <c r="B31" s="17" t="s">
        <v>65</v>
      </c>
      <c r="C31" s="18">
        <v>115</v>
      </c>
      <c r="D31" s="9"/>
      <c r="E31" s="10">
        <f t="shared" si="4"/>
        <v>0</v>
      </c>
    </row>
    <row r="32" spans="1:5" x14ac:dyDescent="0.25">
      <c r="A32" s="6" t="s">
        <v>66</v>
      </c>
      <c r="B32" s="17" t="s">
        <v>67</v>
      </c>
      <c r="C32" s="18">
        <v>115</v>
      </c>
      <c r="D32" s="9"/>
      <c r="E32" s="10">
        <f t="shared" si="4"/>
        <v>0</v>
      </c>
    </row>
    <row r="33" spans="1:6" x14ac:dyDescent="0.25">
      <c r="A33" s="6" t="s">
        <v>68</v>
      </c>
      <c r="B33" s="17">
        <v>872</v>
      </c>
      <c r="C33" s="18">
        <v>468</v>
      </c>
      <c r="D33" s="9"/>
      <c r="E33" s="10">
        <f t="shared" si="4"/>
        <v>0</v>
      </c>
    </row>
    <row r="34" spans="1:6" ht="30" x14ac:dyDescent="0.25">
      <c r="A34" s="6" t="s">
        <v>29</v>
      </c>
      <c r="B34" s="17" t="s">
        <v>30</v>
      </c>
      <c r="C34" s="22" t="s">
        <v>115</v>
      </c>
      <c r="D34" s="9"/>
      <c r="E34" s="10">
        <f>IF(D20="YES","NC",0)</f>
        <v>0</v>
      </c>
    </row>
    <row r="35" spans="1:6" x14ac:dyDescent="0.25">
      <c r="A35" s="6" t="s">
        <v>31</v>
      </c>
      <c r="B35" s="17">
        <v>525</v>
      </c>
      <c r="C35" s="22" t="s">
        <v>115</v>
      </c>
      <c r="D35" s="9"/>
      <c r="E35" s="10">
        <f>IF(D20="YES","NC",0)</f>
        <v>0</v>
      </c>
    </row>
    <row r="36" spans="1:6" x14ac:dyDescent="0.25">
      <c r="A36" s="6" t="s">
        <v>85</v>
      </c>
      <c r="B36" s="17" t="s">
        <v>84</v>
      </c>
      <c r="C36" s="18">
        <v>273</v>
      </c>
      <c r="D36" s="9"/>
      <c r="E36" s="10">
        <f t="shared" si="4"/>
        <v>0</v>
      </c>
    </row>
    <row r="37" spans="1:6" x14ac:dyDescent="0.25">
      <c r="A37" s="6" t="s">
        <v>116</v>
      </c>
      <c r="B37" s="17" t="s">
        <v>114</v>
      </c>
      <c r="C37" s="22" t="s">
        <v>115</v>
      </c>
      <c r="D37" s="9"/>
      <c r="E37" s="10">
        <f>IF(D20="YES","NC",0)</f>
        <v>0</v>
      </c>
    </row>
    <row r="38" spans="1:6" ht="30.75" customHeight="1" x14ac:dyDescent="0.25">
      <c r="A38" s="13" t="s">
        <v>118</v>
      </c>
      <c r="B38" s="23" t="s">
        <v>81</v>
      </c>
      <c r="C38" s="24">
        <v>360</v>
      </c>
      <c r="D38" s="9"/>
      <c r="E38" s="10">
        <f t="shared" si="4"/>
        <v>0</v>
      </c>
    </row>
    <row r="39" spans="1:6" x14ac:dyDescent="0.25">
      <c r="A39" s="13" t="s">
        <v>117</v>
      </c>
      <c r="B39" s="23" t="s">
        <v>60</v>
      </c>
      <c r="C39" s="24">
        <v>360</v>
      </c>
      <c r="D39" s="9"/>
      <c r="E39" s="10">
        <f t="shared" si="4"/>
        <v>0</v>
      </c>
    </row>
    <row r="40" spans="1:6" ht="45" x14ac:dyDescent="0.25">
      <c r="A40" s="78" t="s">
        <v>98</v>
      </c>
      <c r="B40" s="17" t="s">
        <v>99</v>
      </c>
      <c r="C40" s="44">
        <v>4126.55</v>
      </c>
      <c r="D40" s="9"/>
      <c r="E40" s="10">
        <f t="shared" si="4"/>
        <v>0</v>
      </c>
      <c r="F40" s="32"/>
    </row>
    <row r="41" spans="1:6" ht="60" x14ac:dyDescent="0.25">
      <c r="A41" s="78" t="s">
        <v>100</v>
      </c>
      <c r="B41" s="17" t="s">
        <v>101</v>
      </c>
      <c r="C41" s="44">
        <v>850</v>
      </c>
      <c r="D41" s="9"/>
      <c r="E41" s="10">
        <f t="shared" si="4"/>
        <v>0</v>
      </c>
      <c r="F41" s="32"/>
    </row>
    <row r="42" spans="1:6" ht="18.75" x14ac:dyDescent="0.3">
      <c r="A42" s="59" t="s">
        <v>47</v>
      </c>
      <c r="B42" s="60"/>
      <c r="C42" s="60"/>
      <c r="D42" s="60"/>
      <c r="E42" s="61"/>
    </row>
    <row r="43" spans="1:6" x14ac:dyDescent="0.25">
      <c r="A43" s="6" t="s">
        <v>48</v>
      </c>
      <c r="B43" s="17" t="s">
        <v>49</v>
      </c>
      <c r="C43" s="18">
        <v>11811</v>
      </c>
      <c r="D43" s="9"/>
      <c r="E43" s="10">
        <f t="shared" ref="E43:E54" si="5">IF(D43="Yes",$C43*SUM($D$7:$D$15),0)</f>
        <v>0</v>
      </c>
    </row>
    <row r="44" spans="1:6" x14ac:dyDescent="0.25">
      <c r="A44" s="13" t="s">
        <v>50</v>
      </c>
      <c r="B44" s="20" t="s">
        <v>112</v>
      </c>
      <c r="C44" s="21">
        <v>15051</v>
      </c>
      <c r="D44" s="9"/>
      <c r="E44" s="10">
        <f t="shared" si="5"/>
        <v>0</v>
      </c>
    </row>
    <row r="45" spans="1:6" x14ac:dyDescent="0.25">
      <c r="A45" s="13" t="s">
        <v>51</v>
      </c>
      <c r="B45" s="20" t="s">
        <v>113</v>
      </c>
      <c r="C45" s="21">
        <v>15184</v>
      </c>
      <c r="D45" s="9"/>
      <c r="E45" s="10">
        <f t="shared" si="5"/>
        <v>0</v>
      </c>
    </row>
    <row r="46" spans="1:6" x14ac:dyDescent="0.25">
      <c r="A46" s="13" t="s">
        <v>52</v>
      </c>
      <c r="B46" s="20" t="s">
        <v>53</v>
      </c>
      <c r="C46" s="21">
        <v>17624</v>
      </c>
      <c r="D46" s="9"/>
      <c r="E46" s="10">
        <f t="shared" si="5"/>
        <v>0</v>
      </c>
    </row>
    <row r="47" spans="1:6" x14ac:dyDescent="0.25">
      <c r="A47" s="13" t="s">
        <v>54</v>
      </c>
      <c r="B47" s="20" t="s">
        <v>111</v>
      </c>
      <c r="C47" s="21">
        <v>5554</v>
      </c>
      <c r="D47" s="9"/>
      <c r="E47" s="10">
        <f t="shared" si="5"/>
        <v>0</v>
      </c>
    </row>
    <row r="48" spans="1:6" x14ac:dyDescent="0.25">
      <c r="A48" s="13" t="s">
        <v>55</v>
      </c>
      <c r="B48" s="20" t="s">
        <v>121</v>
      </c>
      <c r="C48" s="21">
        <v>8796</v>
      </c>
      <c r="D48" s="9"/>
      <c r="E48" s="10">
        <f t="shared" si="5"/>
        <v>0</v>
      </c>
    </row>
    <row r="49" spans="1:5" x14ac:dyDescent="0.25">
      <c r="A49" s="13" t="s">
        <v>56</v>
      </c>
      <c r="B49" s="20" t="s">
        <v>74</v>
      </c>
      <c r="C49" s="21">
        <v>6847</v>
      </c>
      <c r="D49" s="9"/>
      <c r="E49" s="10">
        <f t="shared" si="5"/>
        <v>0</v>
      </c>
    </row>
    <row r="50" spans="1:5" x14ac:dyDescent="0.25">
      <c r="A50" s="13" t="s">
        <v>57</v>
      </c>
      <c r="B50" s="20" t="s">
        <v>106</v>
      </c>
      <c r="C50" s="21">
        <v>10365</v>
      </c>
      <c r="D50" s="9"/>
      <c r="E50" s="10">
        <f t="shared" si="5"/>
        <v>0</v>
      </c>
    </row>
    <row r="51" spans="1:5" x14ac:dyDescent="0.25">
      <c r="A51" s="13" t="s">
        <v>58</v>
      </c>
      <c r="B51" s="20" t="s">
        <v>107</v>
      </c>
      <c r="C51" s="21" t="s">
        <v>102</v>
      </c>
      <c r="D51" s="9"/>
      <c r="E51" s="10">
        <f t="shared" si="5"/>
        <v>0</v>
      </c>
    </row>
    <row r="52" spans="1:5" x14ac:dyDescent="0.25">
      <c r="A52" s="13" t="s">
        <v>59</v>
      </c>
      <c r="B52" s="20" t="s">
        <v>110</v>
      </c>
      <c r="C52" s="21" t="s">
        <v>102</v>
      </c>
      <c r="D52" s="9"/>
      <c r="E52" s="10">
        <f t="shared" si="5"/>
        <v>0</v>
      </c>
    </row>
    <row r="53" spans="1:5" x14ac:dyDescent="0.25">
      <c r="A53" s="13" t="s">
        <v>108</v>
      </c>
      <c r="B53" s="20" t="s">
        <v>75</v>
      </c>
      <c r="C53" s="21">
        <v>11524</v>
      </c>
      <c r="D53" s="9"/>
      <c r="E53" s="10">
        <f t="shared" si="5"/>
        <v>0</v>
      </c>
    </row>
    <row r="54" spans="1:5" x14ac:dyDescent="0.25">
      <c r="A54" s="13" t="s">
        <v>109</v>
      </c>
      <c r="B54" s="20" t="s">
        <v>76</v>
      </c>
      <c r="C54" s="21">
        <v>14042</v>
      </c>
      <c r="D54" s="9"/>
      <c r="E54" s="10">
        <f t="shared" si="5"/>
        <v>0</v>
      </c>
    </row>
    <row r="55" spans="1:5" x14ac:dyDescent="0.25">
      <c r="A55" s="62" t="s">
        <v>17</v>
      </c>
      <c r="B55" s="63"/>
      <c r="C55" s="63"/>
      <c r="D55" s="7" t="s">
        <v>11</v>
      </c>
      <c r="E55" s="25">
        <f>IF(SUM(D7:D15)=0,0,SUM(E7:E15,E22:E54)/SUM(D7:D15))</f>
        <v>0</v>
      </c>
    </row>
    <row r="56" spans="1:5" ht="18.75" x14ac:dyDescent="0.3">
      <c r="A56" s="64" t="s">
        <v>15</v>
      </c>
      <c r="B56" s="65"/>
      <c r="C56" s="65"/>
      <c r="D56" s="65"/>
      <c r="E56" s="66"/>
    </row>
    <row r="57" spans="1:5" x14ac:dyDescent="0.25">
      <c r="A57" s="62" t="s">
        <v>16</v>
      </c>
      <c r="B57" s="63"/>
      <c r="C57" s="63"/>
      <c r="D57" s="63"/>
      <c r="E57" s="10">
        <f>ROUND(0.0035*E55,2)</f>
        <v>0</v>
      </c>
    </row>
    <row r="58" spans="1:5" x14ac:dyDescent="0.25">
      <c r="A58" s="67" t="s">
        <v>104</v>
      </c>
      <c r="B58" s="68"/>
      <c r="C58" s="68"/>
      <c r="D58" s="69"/>
      <c r="E58" s="33">
        <v>15.75</v>
      </c>
    </row>
    <row r="59" spans="1:5" x14ac:dyDescent="0.25">
      <c r="A59" s="62" t="s">
        <v>23</v>
      </c>
      <c r="B59" s="63"/>
      <c r="C59" s="63"/>
      <c r="D59" s="63"/>
      <c r="E59" s="10">
        <v>20</v>
      </c>
    </row>
    <row r="60" spans="1:5" x14ac:dyDescent="0.25">
      <c r="A60" s="62" t="s">
        <v>18</v>
      </c>
      <c r="B60" s="63"/>
      <c r="C60" s="63"/>
      <c r="D60" s="7" t="s">
        <v>11</v>
      </c>
      <c r="E60" s="10">
        <f>IF(SUM(E55:E59)&lt;100,0,SUM(E55:E59))</f>
        <v>0</v>
      </c>
    </row>
    <row r="61" spans="1:5" x14ac:dyDescent="0.25">
      <c r="A61" s="62" t="s">
        <v>19</v>
      </c>
      <c r="B61" s="63"/>
      <c r="C61" s="63"/>
      <c r="D61" s="7" t="str">
        <f>IF(SUM(D7:D15)=0,"",IF(SUM(D7:D15)=1,"1 Vehicle",SUM(D7:D15)&amp;" Vehicles"))</f>
        <v/>
      </c>
      <c r="E61" s="10">
        <f>E60*SUM(D7:D15)</f>
        <v>0</v>
      </c>
    </row>
    <row r="62" spans="1:5" ht="18.75" x14ac:dyDescent="0.3">
      <c r="A62" s="64" t="s">
        <v>35</v>
      </c>
      <c r="B62" s="65"/>
      <c r="C62" s="65"/>
      <c r="D62" s="65"/>
      <c r="E62" s="66"/>
    </row>
    <row r="63" spans="1:5" x14ac:dyDescent="0.25">
      <c r="A63" s="26" t="s">
        <v>36</v>
      </c>
      <c r="B63" s="81"/>
      <c r="C63" s="81"/>
      <c r="D63" s="27" t="s">
        <v>37</v>
      </c>
      <c r="E63" s="34"/>
    </row>
    <row r="64" spans="1:5" x14ac:dyDescent="0.25">
      <c r="A64" s="26" t="s">
        <v>38</v>
      </c>
      <c r="B64" s="81"/>
      <c r="C64" s="81"/>
      <c r="D64" s="27" t="s">
        <v>77</v>
      </c>
      <c r="E64" s="36"/>
    </row>
    <row r="65" spans="1:5" x14ac:dyDescent="0.25">
      <c r="A65" s="26" t="s">
        <v>39</v>
      </c>
      <c r="B65" s="82"/>
      <c r="C65" s="83"/>
      <c r="D65" s="27" t="s">
        <v>40</v>
      </c>
      <c r="E65" s="34"/>
    </row>
    <row r="66" spans="1:5" ht="18.75" x14ac:dyDescent="0.3">
      <c r="A66" s="64" t="s">
        <v>41</v>
      </c>
      <c r="B66" s="65"/>
      <c r="C66" s="65"/>
      <c r="D66" s="65"/>
      <c r="E66" s="66"/>
    </row>
    <row r="67" spans="1:5" x14ac:dyDescent="0.25">
      <c r="A67" s="28" t="s">
        <v>34</v>
      </c>
      <c r="B67" s="80" t="s">
        <v>42</v>
      </c>
      <c r="C67" s="80"/>
      <c r="D67" s="29" t="s">
        <v>43</v>
      </c>
      <c r="E67" s="30">
        <v>310062165</v>
      </c>
    </row>
    <row r="68" spans="1:5" x14ac:dyDescent="0.25">
      <c r="A68" s="26" t="s">
        <v>38</v>
      </c>
      <c r="B68" s="70" t="s">
        <v>44</v>
      </c>
      <c r="C68" s="70"/>
      <c r="D68" s="70"/>
      <c r="E68" s="71"/>
    </row>
    <row r="69" spans="1:5" ht="15.75" thickBot="1" x14ac:dyDescent="0.3">
      <c r="A69" s="31" t="s">
        <v>39</v>
      </c>
      <c r="B69" s="72" t="s">
        <v>45</v>
      </c>
      <c r="C69" s="73"/>
      <c r="D69" s="73"/>
      <c r="E69" s="74"/>
    </row>
    <row r="70" spans="1:5" ht="15.75" thickTop="1" x14ac:dyDescent="0.25">
      <c r="A70" s="32"/>
      <c r="B70" s="32"/>
      <c r="C70" s="32"/>
      <c r="D70" s="32"/>
      <c r="E70" s="32"/>
    </row>
    <row r="71" spans="1:5" x14ac:dyDescent="0.25">
      <c r="A71" s="32"/>
      <c r="B71" s="32"/>
      <c r="C71" s="32"/>
      <c r="D71" s="32"/>
      <c r="E71" s="32"/>
    </row>
  </sheetData>
  <sheetProtection algorithmName="SHA-512" hashValue="sAY3iBeQwraAm3hYdBHPPM0rTAq4f3ctgi94NSrv6nbO/R6eXSsuWq5QJGm4omlgMOX2+O/QjZcrzXJfQyLwVw==" saltValue="FW9GHITyve/t0JhmoT6XfQ==" spinCount="100000" sheet="1" formatColumns="0" formatRows="0"/>
  <mergeCells count="6">
    <mergeCell ref="B67:C67"/>
    <mergeCell ref="B63:C63"/>
    <mergeCell ref="B64:C64"/>
    <mergeCell ref="B65:C65"/>
    <mergeCell ref="C18:D18"/>
    <mergeCell ref="C19:D19"/>
  </mergeCells>
  <dataValidations count="3">
    <dataValidation type="custom" allowBlank="1" showInputMessage="1" showErrorMessage="1" error="Only one vehicle configuration may be used on each spreadsheet." sqref="D7 D10:D11" xr:uid="{E98F5B0C-008B-49B5-AF20-52D9E46A4B35}">
      <formula1>IF(SUM(D10:D15)=0,TRUE,FALSE)</formula1>
    </dataValidation>
    <dataValidation type="list" allowBlank="1" showInputMessage="1" showErrorMessage="1" sqref="D43:D54 D22:D41" xr:uid="{FBB8E983-94EC-4EB2-BF96-BABD34CD4811}">
      <formula1>"Yes, "</formula1>
    </dataValidation>
    <dataValidation type="custom" allowBlank="1" showInputMessage="1" showErrorMessage="1" error="Only one vehicle configuration may be used on each spreadsheet." sqref="D12:D15" xr:uid="{2CF56F83-16AA-4EA0-8BE8-6A750EE0F2FC}">
      <formula1>IF(SUM(D15:D19)=0,TRUE,FALSE)</formula1>
    </dataValidation>
  </dataValidations>
  <pageMargins left="0.25" right="0.25" top="0.75" bottom="0.75" header="0.3" footer="0.3"/>
  <pageSetup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032FA-C286-45F3-8059-AE49339D3345}">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5" t="s">
        <v>46</v>
      </c>
    </row>
    <row r="2" spans="1:1" ht="180.75" thickBot="1" x14ac:dyDescent="0.3">
      <c r="A2" s="46" t="s">
        <v>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4A0FBC-CD23-453E-8E3F-D5D1EBF43FE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04E6798-A811-4820-9B08-96898062FA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4512B05-77B3-4793-910B-5E965CEDB9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87 - F-350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2019-06-21T14:51:45Z</cp:lastPrinted>
  <dcterms:created xsi:type="dcterms:W3CDTF">2016-08-11T20:23:26Z</dcterms:created>
  <dcterms:modified xsi:type="dcterms:W3CDTF">2026-10-22T12:55:20Z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