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5 - Website Updates\11.1.2023\Police and First Responder\"/>
    </mc:Choice>
  </mc:AlternateContent>
  <bookViews>
    <workbookView xWindow="0" yWindow="0" windowWidth="28800" windowHeight="1230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E14" i="1" l="1"/>
  <c r="E15" i="1"/>
  <c r="E16" i="1"/>
  <c r="E13" i="1"/>
  <c r="E19" i="1"/>
  <c r="E34" i="1" l="1"/>
  <c r="E35" i="1"/>
  <c r="E36" i="1"/>
  <c r="E37" i="1"/>
  <c r="E38" i="1"/>
  <c r="E39" i="1"/>
  <c r="E40" i="1"/>
  <c r="E41" i="1"/>
  <c r="E42" i="1"/>
  <c r="E43" i="1"/>
  <c r="E44" i="1"/>
  <c r="E33" i="1"/>
  <c r="E30" i="1" l="1"/>
  <c r="E48" i="1" l="1"/>
  <c r="D51" i="1" l="1"/>
  <c r="E20" i="1"/>
  <c r="E21" i="1"/>
  <c r="E22" i="1"/>
  <c r="E23" i="1"/>
  <c r="E24" i="1"/>
  <c r="E25" i="1"/>
  <c r="E26" i="1"/>
  <c r="E27" i="1"/>
  <c r="E28" i="1"/>
  <c r="E29" i="1"/>
  <c r="E8" i="1" l="1"/>
  <c r="E45" i="1" s="1"/>
  <c r="E47" i="1" l="1"/>
  <c r="E50" i="1" s="1"/>
  <c r="E51" i="1" s="1"/>
</calcChain>
</file>

<file path=xl/sharedStrings.xml><?xml version="1.0" encoding="utf-8"?>
<sst xmlns="http://schemas.openxmlformats.org/spreadsheetml/2006/main" count="116" uniqueCount="107">
  <si>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</si>
  <si>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</si>
  <si>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</si>
  <si>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Ram 1500 SSV</t>
  </si>
  <si>
    <t>Contract Line</t>
  </si>
  <si>
    <t>Delivery ARO</t>
  </si>
  <si>
    <t>State Contract Number</t>
  </si>
  <si>
    <t>Vendor</t>
  </si>
  <si>
    <t>Base Vehicle</t>
  </si>
  <si>
    <t>Vehicle Description</t>
  </si>
  <si>
    <t>Order Code</t>
  </si>
  <si>
    <t>Unit Price</t>
  </si>
  <si>
    <t>Quantity</t>
  </si>
  <si>
    <t>Extended Price</t>
  </si>
  <si>
    <t>Available Exterior Colors</t>
  </si>
  <si>
    <t>(PR4) Flame Red Clear Coat</t>
  </si>
  <si>
    <t>Optional Equipment</t>
  </si>
  <si>
    <t>Option Description</t>
  </si>
  <si>
    <t>Option Code</t>
  </si>
  <si>
    <t>Option Unit Price</t>
  </si>
  <si>
    <t>Add Option</t>
  </si>
  <si>
    <t>3.92 Rear Axle Ratio</t>
  </si>
  <si>
    <t>DMH</t>
  </si>
  <si>
    <t>32 Gallon Fuel Tank</t>
  </si>
  <si>
    <t>NFX</t>
  </si>
  <si>
    <t>Anti-Spin Differential Rear Axle</t>
  </si>
  <si>
    <t>DSA</t>
  </si>
  <si>
    <t>XM9</t>
  </si>
  <si>
    <t>Trailer Brake Control</t>
  </si>
  <si>
    <t>XHC</t>
  </si>
  <si>
    <t>Carpet Floor Covering</t>
  </si>
  <si>
    <t>CKE</t>
  </si>
  <si>
    <t>Daytime Running Headlamps, Low Beam</t>
  </si>
  <si>
    <t>LM1</t>
  </si>
  <si>
    <t>XF8</t>
  </si>
  <si>
    <t>Power Black Trailer Tow Mirrors</t>
  </si>
  <si>
    <t>GPG</t>
  </si>
  <si>
    <t>Protection Group</t>
  </si>
  <si>
    <t>ADB</t>
  </si>
  <si>
    <t>Rear Window Defroster</t>
  </si>
  <si>
    <t>GFA</t>
  </si>
  <si>
    <t>D7X8</t>
  </si>
  <si>
    <t>Cost for Each Vehicle Plus Options</t>
  </si>
  <si>
    <t>1 EA</t>
  </si>
  <si>
    <t>Additional Costs</t>
  </si>
  <si>
    <t>0.35% Contract Administrative Fee</t>
  </si>
  <si>
    <t>LA DEQ Waste Tire Fee (5 tires X $2.25 each)</t>
  </si>
  <si>
    <t>Total Cost for Each Vehicle</t>
  </si>
  <si>
    <t>Total Cost for All Vehicles</t>
  </si>
  <si>
    <t>Agency  Information</t>
  </si>
  <si>
    <t>Delivery Point of Contact Name:</t>
  </si>
  <si>
    <t>LPAA Approval No</t>
  </si>
  <si>
    <t>Phone:</t>
  </si>
  <si>
    <t>Requisition No</t>
  </si>
  <si>
    <t>Email:</t>
  </si>
  <si>
    <t>Shopping Cart</t>
  </si>
  <si>
    <t>Vendor Information</t>
  </si>
  <si>
    <t xml:space="preserve">Vendor No. </t>
  </si>
  <si>
    <t>Premier Chrysler Dodge Jeep</t>
  </si>
  <si>
    <t>Benjamin Broitman</t>
  </si>
  <si>
    <t>504-352-8216</t>
  </si>
  <si>
    <t>bbroitman@premierdcjofneworleans.com</t>
  </si>
  <si>
    <t>LA Safety Inspection Sticker - 1 Year</t>
  </si>
  <si>
    <t>DS6T98-26D</t>
  </si>
  <si>
    <t>90-120 Days</t>
  </si>
  <si>
    <t>GFX Tier 1 Ground Effects Warrantied for 3 years  (listed below)</t>
  </si>
  <si>
    <t>Single 100W Internal Mounted Whelen SA315P Siren Speaker. (Must select XPW)</t>
  </si>
  <si>
    <t>Whelen T-Ion Dual Exterior Grill Lights (Color Choice Available)</t>
  </si>
  <si>
    <t>Setina PB400 Push Bumper</t>
  </si>
  <si>
    <t>EXO Harness and PDC-Supplies Power</t>
  </si>
  <si>
    <t>R-EMCCC1</t>
  </si>
  <si>
    <t>Pre-Wired Motorola Remote Mount Transfer Kit (Must Have R-EAPEB2A)</t>
  </si>
  <si>
    <t xml:space="preserve">Whelen Core Siren System, 21 Button with 4 position slide </t>
  </si>
  <si>
    <t>R-EWSGB2</t>
  </si>
  <si>
    <t>Roof Mounted 54" Whelen Liberty II Solo WCX (Color Choice Available)</t>
  </si>
  <si>
    <t>R-EWLAW1AX</t>
  </si>
  <si>
    <t>Whelen T-Ion Rear Window Lights (Color Choice Available)</t>
  </si>
  <si>
    <t>R-EULWC1</t>
  </si>
  <si>
    <t>R-JSBGJ2</t>
  </si>
  <si>
    <t>Setina Rear Seat 10-VS Steel Partition</t>
  </si>
  <si>
    <t>R-ISQBE2</t>
  </si>
  <si>
    <t>R-IAQEA1</t>
  </si>
  <si>
    <t>Door and Window Disable Kit</t>
  </si>
  <si>
    <t>R-IHCCE1</t>
  </si>
  <si>
    <t>HAVIS 22" RAM Specific Console</t>
  </si>
  <si>
    <t>Spray In Bedliner</t>
  </si>
  <si>
    <t>Class IV Receiver Hitch</t>
  </si>
  <si>
    <t>Cloth Front Bench/Seat Vinyl Rear</t>
  </si>
  <si>
    <t>PSC</t>
  </si>
  <si>
    <t>PBJ</t>
  </si>
  <si>
    <t>PRV</t>
  </si>
  <si>
    <t>Color Upcharge</t>
  </si>
  <si>
    <t>R-EWLRH2BB</t>
  </si>
  <si>
    <t>PXJ</t>
  </si>
  <si>
    <t>4WD w/5.7L HEMI V8 Engine</t>
  </si>
  <si>
    <t>(PW7) Bright White Clear Coat</t>
  </si>
  <si>
    <t xml:space="preserve">Billet Silver </t>
  </si>
  <si>
    <t>Hydro Blue</t>
  </si>
  <si>
    <t xml:space="preserve">Delmonico Red </t>
  </si>
  <si>
    <t xml:space="preserve">Diamond Black </t>
  </si>
  <si>
    <t>Granit Crystal</t>
  </si>
  <si>
    <t>PAU</t>
  </si>
  <si>
    <t>R-EAPEC1A</t>
  </si>
  <si>
    <t>R-EWSTQQ1A</t>
  </si>
  <si>
    <t>R-EWLGW1BB</t>
  </si>
  <si>
    <t xml:space="preserve">Whelen LED Driver Side Unity Spotlight </t>
  </si>
  <si>
    <t>Upfit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</si>
</sst>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7">
    <xf numFmtId="0" fontId="0" fillId="0" borderId="0" xfId="0"/>
    <xf numFmtId="0" fontId="6"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Fill="1" applyBorder="1" applyAlignment="1" applyProtection="1">
      <alignment horizontal="center"/>
      <protection hidden="1"/>
    </xf>
    <xf numFmtId="0" fontId="2" fillId="0" borderId="4" xfId="0" applyFont="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0" fillId="5" borderId="17" xfId="0" applyFill="1" applyBorder="1" applyAlignment="1" applyProtection="1">
      <alignment horizontal="center" wrapText="1"/>
      <protection locked="0"/>
    </xf>
    <xf numFmtId="44" fontId="0" fillId="0" borderId="6" xfId="0" applyNumberFormat="1" applyBorder="1" applyAlignment="1" applyProtection="1">
      <alignment horizontal="center"/>
      <protection hidden="1"/>
    </xf>
    <xf numFmtId="0" fontId="0" fillId="0" borderId="4" xfId="0" applyFont="1" applyFill="1" applyBorder="1" applyAlignment="1">
      <alignment horizontal="right"/>
    </xf>
    <xf numFmtId="0" fontId="0" fillId="0" borderId="5" xfId="0" applyFont="1" applyFill="1" applyBorder="1"/>
    <xf numFmtId="0" fontId="0" fillId="5" borderId="6" xfId="0" applyFill="1" applyBorder="1" applyAlignment="1" applyProtection="1">
      <alignment horizontal="left"/>
      <protection locked="0"/>
    </xf>
    <xf numFmtId="0" fontId="0" fillId="0" borderId="5" xfId="0" applyBorder="1" applyAlignment="1" applyProtection="1">
      <alignment horizontal="center"/>
      <protection hidden="1"/>
    </xf>
    <xf numFmtId="0" fontId="9" fillId="4" borderId="6" xfId="0"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0" fillId="4" borderId="5" xfId="0" applyFill="1" applyBorder="1" applyAlignment="1" applyProtection="1">
      <alignment horizontal="center" wrapText="1"/>
      <protection hidden="1"/>
    </xf>
    <xf numFmtId="0" fontId="2" fillId="0" borderId="4" xfId="0" applyFont="1" applyBorder="1" applyAlignment="1" applyProtection="1">
      <alignment horizontal="right" vertical="top"/>
    </xf>
    <xf numFmtId="0" fontId="0" fillId="0" borderId="5" xfId="0" applyFont="1" applyFill="1" applyBorder="1" applyProtection="1"/>
    <xf numFmtId="0" fontId="2" fillId="0" borderId="6" xfId="0" applyFont="1" applyFill="1" applyBorder="1" applyAlignment="1" applyProtection="1">
      <alignment horizontal="center"/>
    </xf>
    <xf numFmtId="0" fontId="0" fillId="0" borderId="4" xfId="0" applyFont="1" applyFill="1" applyBorder="1" applyAlignment="1" applyProtection="1">
      <alignment horizontal="right"/>
    </xf>
    <xf numFmtId="0" fontId="0" fillId="0" borderId="18" xfId="0" applyFont="1" applyFill="1" applyBorder="1" applyAlignment="1" applyProtection="1">
      <alignment horizontal="right"/>
    </xf>
    <xf numFmtId="44" fontId="0" fillId="0" borderId="5" xfId="1" applyFont="1" applyFill="1" applyBorder="1" applyAlignment="1" applyProtection="1">
      <protection hidden="1"/>
    </xf>
    <xf numFmtId="0" fontId="0" fillId="0" borderId="16" xfId="0" applyBorder="1" applyAlignment="1" applyProtection="1">
      <alignment wrapText="1"/>
      <protection hidden="1"/>
    </xf>
    <xf numFmtId="0" fontId="5" fillId="0" borderId="17" xfId="0" applyFont="1" applyBorder="1" applyAlignment="1" applyProtection="1">
      <alignment horizontal="center"/>
      <protection hidden="1"/>
    </xf>
    <xf numFmtId="44" fontId="0" fillId="0" borderId="17" xfId="1" applyFont="1" applyBorder="1" applyAlignment="1" applyProtection="1">
      <protection hidden="1"/>
    </xf>
    <xf numFmtId="0" fontId="0" fillId="5" borderId="17" xfId="0" applyFill="1" applyBorder="1" applyProtection="1">
      <protection locked="0"/>
    </xf>
    <xf numFmtId="44" fontId="0" fillId="0" borderId="27" xfId="0" applyNumberFormat="1" applyBorder="1" applyProtection="1">
      <protection hidden="1"/>
    </xf>
    <xf numFmtId="0" fontId="5" fillId="0" borderId="5" xfId="0" applyFont="1" applyBorder="1" applyAlignment="1" applyProtection="1">
      <alignment horizontal="center"/>
      <protection hidden="1"/>
    </xf>
    <xf numFmtId="0" fontId="0" fillId="0" borderId="5" xfId="0" applyBorder="1" applyAlignment="1" applyProtection="1">
      <alignment wrapText="1"/>
      <protection hidden="1"/>
    </xf>
    <xf numFmtId="0" fontId="0" fillId="0" borderId="4" xfId="0" applyFont="1" applyBorder="1" applyAlignment="1" applyProtection="1">
      <alignment wrapText="1"/>
      <protection hidden="1"/>
    </xf>
    <xf numFmtId="49" fontId="5" fillId="0" borderId="4" xfId="0" applyNumberFormat="1" applyFont="1" applyBorder="1" applyAlignment="1" applyProtection="1">
      <alignment wrapText="1" shrinkToFit="1"/>
      <protection hidden="1"/>
    </xf>
    <xf numFmtId="44" fontId="0" fillId="4" borderId="5" xfId="1" applyFont="1" applyFill="1" applyBorder="1" applyAlignment="1" applyProtection="1">
      <protection hidden="1"/>
    </xf>
    <xf numFmtId="44" fontId="1" fillId="4" borderId="5" xfId="1" applyFont="1" applyFill="1" applyBorder="1" applyAlignment="1" applyProtection="1">
      <protection hidden="1"/>
    </xf>
    <xf numFmtId="0" fontId="0" fillId="0" borderId="5" xfId="0" applyBorder="1" applyAlignment="1" applyProtection="1">
      <alignment horizontal="center"/>
      <protection hidden="1"/>
    </xf>
    <xf numFmtId="0" fontId="2" fillId="0" borderId="5" xfId="0" applyFont="1" applyBorder="1" applyAlignment="1" applyProtection="1">
      <alignment horizontal="left" wrapText="1"/>
      <protection hidden="1"/>
    </xf>
    <xf numFmtId="0" fontId="0" fillId="0" borderId="5" xfId="0" applyBorder="1" applyAlignment="1" applyProtection="1">
      <alignment horizontal="center"/>
      <protection hidden="1"/>
    </xf>
    <xf numFmtId="0" fontId="2" fillId="0" borderId="4" xfId="0" applyFont="1" applyBorder="1" applyAlignment="1" applyProtection="1">
      <alignment wrapText="1"/>
      <protection hidden="1"/>
    </xf>
    <xf numFmtId="8" fontId="0" fillId="0" borderId="5" xfId="1" applyNumberFormat="1" applyFont="1" applyFill="1" applyBorder="1" applyAlignment="1" applyProtection="1">
      <protection hidden="1"/>
    </xf>
    <xf numFmtId="0" fontId="0" fillId="0" borderId="5" xfId="0" applyBorder="1" applyAlignment="1" applyProtection="1">
      <alignment horizontal="center"/>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19" xfId="0" applyFill="1" applyBorder="1" applyAlignment="1" applyProtection="1">
      <alignment horizontal="left"/>
    </xf>
    <xf numFmtId="0" fontId="0" fillId="0" borderId="20" xfId="0" applyFill="1" applyBorder="1" applyAlignment="1" applyProtection="1">
      <alignment horizontal="left"/>
    </xf>
    <xf numFmtId="164" fontId="0" fillId="0" borderId="19" xfId="0" applyNumberFormat="1" applyFill="1" applyBorder="1" applyAlignment="1" applyProtection="1">
      <alignment horizontal="left"/>
    </xf>
    <xf numFmtId="164" fontId="0" fillId="0" borderId="14" xfId="0" applyNumberFormat="1" applyFill="1" applyBorder="1" applyAlignment="1" applyProtection="1">
      <alignment horizontal="left"/>
    </xf>
    <xf numFmtId="164" fontId="0" fillId="0" borderId="15" xfId="0" applyNumberFormat="1" applyFill="1" applyBorder="1" applyAlignment="1" applyProtection="1">
      <alignment horizontal="left"/>
    </xf>
    <xf numFmtId="0" fontId="0" fillId="0" borderId="21" xfId="0" applyFill="1" applyBorder="1" applyAlignment="1" applyProtection="1">
      <alignment horizontal="left"/>
    </xf>
    <xf numFmtId="0" fontId="0" fillId="0" borderId="22" xfId="0" applyFill="1" applyBorder="1" applyAlignment="1" applyProtection="1">
      <alignment horizontal="left"/>
    </xf>
    <xf numFmtId="0" fontId="0" fillId="0" borderId="23" xfId="0" applyFill="1" applyBorder="1" applyAlignment="1" applyProtection="1">
      <alignment horizontal="left"/>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0" fillId="5" borderId="5" xfId="0" applyFill="1" applyBorder="1" applyAlignment="1" applyProtection="1">
      <alignment horizontal="center" wrapText="1"/>
      <protection locked="0"/>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5" xfId="0" applyFont="1" applyBorder="1" applyAlignment="1" applyProtection="1">
      <alignment horizontal="center" wrapText="1"/>
      <protection hidden="1"/>
    </xf>
    <xf numFmtId="0" fontId="2" fillId="0" borderId="6" xfId="0" applyFont="1" applyBorder="1" applyAlignment="1" applyProtection="1">
      <alignment horizontal="center" wrapText="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24" xfId="0" applyFont="1" applyBorder="1" applyAlignment="1" applyProtection="1">
      <alignment horizontal="center" vertical="center" wrapText="1"/>
      <protection hidden="1"/>
    </xf>
    <xf numFmtId="0" fontId="0" fillId="0" borderId="25" xfId="0" applyFont="1" applyBorder="1" applyAlignment="1" applyProtection="1">
      <alignment horizontal="center" vertical="center" wrapText="1"/>
      <protection hidden="1"/>
    </xf>
    <xf numFmtId="0" fontId="0" fillId="0" borderId="26" xfId="0" applyFont="1" applyBorder="1" applyAlignment="1" applyProtection="1">
      <alignment horizontal="center" vertical="center" wrapText="1"/>
      <protection hidden="1"/>
    </xf>
    <xf numFmtId="0" fontId="0" fillId="4" borderId="19" xfId="0" applyFill="1" applyBorder="1" applyAlignment="1" applyProtection="1">
      <alignment horizontal="center" wrapText="1"/>
      <protection hidden="1"/>
    </xf>
    <xf numFmtId="0" fontId="0" fillId="4" borderId="20" xfId="0" applyFill="1" applyBorder="1" applyAlignment="1" applyProtection="1">
      <alignment horizontal="center"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abSelected="1" view="pageLayout" zoomScaleNormal="175" zoomScaleSheetLayoutView="115" workbookViewId="0">
      <selection activeCell="A3" sqref="A3:E3"/>
    </sheetView>
  </sheetViews>
  <sheetFormatPr defaultRowHeight="14.5" x14ac:dyDescent="0.35"/>
  <cols>
    <col min="1" max="1" width="33.7265625" customWidth="1"/>
    <col min="2" max="2" width="14.26953125" customWidth="1"/>
    <col min="3" max="3" width="15.36328125" bestFit="1" customWidth="1"/>
    <col min="4" max="4" width="15.54296875" customWidth="1"/>
    <col min="5" max="5" width="16.7265625" customWidth="1"/>
  </cols>
  <sheetData>
    <row r="1" spans="1:5" ht="19" thickTop="1" x14ac:dyDescent="0.45">
      <c r="A1" s="62" t="s">
        <v>0</v>
      </c>
      <c r="B1" s="63"/>
      <c r="C1" s="63"/>
      <c r="D1" s="63"/>
      <c r="E1" s="64"/>
    </row>
    <row r="2" spans="1:5" ht="21" x14ac:dyDescent="0.5">
      <c r="A2" s="65" t="s">
        <v>1</v>
      </c>
      <c r="B2" s="66"/>
      <c r="C2" s="66"/>
      <c r="D2" s="66"/>
      <c r="E2" s="67"/>
    </row>
    <row r="3" spans="1:5" ht="180" customHeight="1" x14ac:dyDescent="0.35">
      <c r="A3" s="68" t="s">
        <v>2</v>
      </c>
      <c r="B3" s="69"/>
      <c r="C3" s="69"/>
      <c r="D3" s="69"/>
      <c r="E3" s="70"/>
    </row>
    <row r="4" spans="1:5" ht="21" x14ac:dyDescent="0.5">
      <c r="A4" s="1" t="s">
        <v>3</v>
      </c>
      <c r="B4" s="2" t="s">
        <v>4</v>
      </c>
      <c r="C4" s="3">
        <v>16</v>
      </c>
      <c r="D4" s="4" t="s">
        <v>5</v>
      </c>
      <c r="E4" s="20" t="s">
        <v>64</v>
      </c>
    </row>
    <row r="5" spans="1:5" x14ac:dyDescent="0.35">
      <c r="A5" s="5" t="s">
        <v>6</v>
      </c>
      <c r="B5" s="21">
        <v>4400023795</v>
      </c>
      <c r="C5" s="2" t="s">
        <v>7</v>
      </c>
      <c r="D5" s="71" t="s">
        <v>58</v>
      </c>
      <c r="E5" s="72"/>
    </row>
    <row r="6" spans="1:5" ht="21" x14ac:dyDescent="0.5">
      <c r="A6" s="73" t="s">
        <v>8</v>
      </c>
      <c r="B6" s="74"/>
      <c r="C6" s="74"/>
      <c r="D6" s="74"/>
      <c r="E6" s="75"/>
    </row>
    <row r="7" spans="1:5" x14ac:dyDescent="0.35">
      <c r="A7" s="6" t="s">
        <v>9</v>
      </c>
      <c r="B7" s="7" t="s">
        <v>10</v>
      </c>
      <c r="C7" s="7" t="s">
        <v>11</v>
      </c>
      <c r="D7" s="7" t="s">
        <v>12</v>
      </c>
      <c r="E7" s="8" t="s">
        <v>13</v>
      </c>
    </row>
    <row r="8" spans="1:5" x14ac:dyDescent="0.35">
      <c r="A8" s="9" t="s">
        <v>94</v>
      </c>
      <c r="B8" s="10" t="s">
        <v>63</v>
      </c>
      <c r="C8" s="11">
        <v>40171</v>
      </c>
      <c r="D8" s="12"/>
      <c r="E8" s="13">
        <f>$C8*D8</f>
        <v>0</v>
      </c>
    </row>
    <row r="9" spans="1:5" ht="18.5" x14ac:dyDescent="0.45">
      <c r="A9" s="76" t="s">
        <v>14</v>
      </c>
      <c r="B9" s="77"/>
      <c r="C9" s="77"/>
      <c r="D9" s="77"/>
      <c r="E9" s="78"/>
    </row>
    <row r="10" spans="1:5" x14ac:dyDescent="0.35">
      <c r="A10" s="22" t="s">
        <v>95</v>
      </c>
      <c r="B10" s="14"/>
      <c r="C10" s="85" t="s">
        <v>15</v>
      </c>
      <c r="D10" s="86"/>
      <c r="E10" s="14"/>
    </row>
    <row r="11" spans="1:5" ht="18.5" x14ac:dyDescent="0.45">
      <c r="A11" s="79" t="s">
        <v>16</v>
      </c>
      <c r="B11" s="80"/>
      <c r="C11" s="80"/>
      <c r="D11" s="80"/>
      <c r="E11" s="81"/>
    </row>
    <row r="12" spans="1:5" x14ac:dyDescent="0.35">
      <c r="A12" s="43" t="s">
        <v>91</v>
      </c>
      <c r="B12" s="7" t="s">
        <v>18</v>
      </c>
      <c r="C12" s="41" t="s">
        <v>19</v>
      </c>
      <c r="D12" s="7" t="s">
        <v>20</v>
      </c>
      <c r="E12" s="8" t="s">
        <v>13</v>
      </c>
    </row>
    <row r="13" spans="1:5" ht="14.5" customHeight="1" x14ac:dyDescent="0.35">
      <c r="A13" s="9" t="s">
        <v>96</v>
      </c>
      <c r="B13" s="42" t="s">
        <v>88</v>
      </c>
      <c r="C13" s="28">
        <v>184</v>
      </c>
      <c r="D13" s="12"/>
      <c r="E13" s="13">
        <f>IF(D13="Yes",$C13*$D$8,0)</f>
        <v>0</v>
      </c>
    </row>
    <row r="14" spans="1:5" ht="14.5" customHeight="1" x14ac:dyDescent="0.35">
      <c r="A14" s="9" t="s">
        <v>97</v>
      </c>
      <c r="B14" s="42" t="s">
        <v>89</v>
      </c>
      <c r="C14" s="28">
        <v>184</v>
      </c>
      <c r="D14" s="12"/>
      <c r="E14" s="13">
        <f t="shared" ref="E14:E16" si="0">IF(D14="Yes",$C14*$D$8,0)</f>
        <v>0</v>
      </c>
    </row>
    <row r="15" spans="1:5" ht="14.5" customHeight="1" x14ac:dyDescent="0.35">
      <c r="A15" s="9" t="s">
        <v>98</v>
      </c>
      <c r="B15" s="42" t="s">
        <v>90</v>
      </c>
      <c r="C15" s="28">
        <v>184</v>
      </c>
      <c r="D15" s="12"/>
      <c r="E15" s="13">
        <f t="shared" si="0"/>
        <v>0</v>
      </c>
    </row>
    <row r="16" spans="1:5" x14ac:dyDescent="0.35">
      <c r="A16" s="9" t="s">
        <v>99</v>
      </c>
      <c r="B16" s="42" t="s">
        <v>93</v>
      </c>
      <c r="C16" s="28">
        <v>184</v>
      </c>
      <c r="D16" s="12"/>
      <c r="E16" s="13">
        <f t="shared" si="0"/>
        <v>0</v>
      </c>
    </row>
    <row r="17" spans="1:5" x14ac:dyDescent="0.35">
      <c r="A17" s="9" t="s">
        <v>100</v>
      </c>
      <c r="B17" s="45" t="s">
        <v>101</v>
      </c>
      <c r="C17" s="28">
        <v>184</v>
      </c>
      <c r="D17" s="12"/>
      <c r="E17" s="13">
        <f t="shared" ref="E17" si="1">IF(D17="Yes",$C17*$D$8,0)</f>
        <v>0</v>
      </c>
    </row>
    <row r="18" spans="1:5" x14ac:dyDescent="0.35">
      <c r="A18" s="6" t="s">
        <v>17</v>
      </c>
      <c r="B18" s="7" t="s">
        <v>18</v>
      </c>
      <c r="C18" s="41" t="s">
        <v>19</v>
      </c>
      <c r="D18" s="7" t="s">
        <v>20</v>
      </c>
      <c r="E18" s="8" t="s">
        <v>13</v>
      </c>
    </row>
    <row r="19" spans="1:5" x14ac:dyDescent="0.35">
      <c r="A19" s="9" t="s">
        <v>21</v>
      </c>
      <c r="B19" s="42" t="s">
        <v>22</v>
      </c>
      <c r="C19" s="28">
        <v>180</v>
      </c>
      <c r="D19" s="12"/>
      <c r="E19" s="13">
        <f>IF(D19="Yes",$C19*$D$8,0)</f>
        <v>0</v>
      </c>
    </row>
    <row r="20" spans="1:5" x14ac:dyDescent="0.35">
      <c r="A20" s="9" t="s">
        <v>23</v>
      </c>
      <c r="B20" s="19" t="s">
        <v>24</v>
      </c>
      <c r="C20" s="28">
        <v>409</v>
      </c>
      <c r="D20" s="12"/>
      <c r="E20" s="13">
        <f t="shared" ref="E20:E29" si="2">IF(D20="Yes",$C20*$D$8,0)</f>
        <v>0</v>
      </c>
    </row>
    <row r="21" spans="1:5" x14ac:dyDescent="0.35">
      <c r="A21" s="9" t="s">
        <v>25</v>
      </c>
      <c r="B21" s="19" t="s">
        <v>26</v>
      </c>
      <c r="C21" s="28">
        <v>456</v>
      </c>
      <c r="D21" s="12"/>
      <c r="E21" s="13">
        <f t="shared" si="2"/>
        <v>0</v>
      </c>
    </row>
    <row r="22" spans="1:5" x14ac:dyDescent="0.35">
      <c r="A22" s="9" t="s">
        <v>85</v>
      </c>
      <c r="B22" s="19" t="s">
        <v>27</v>
      </c>
      <c r="C22" s="28">
        <v>184</v>
      </c>
      <c r="D22" s="12"/>
      <c r="E22" s="13">
        <f t="shared" si="2"/>
        <v>0</v>
      </c>
    </row>
    <row r="23" spans="1:5" x14ac:dyDescent="0.35">
      <c r="A23" s="9" t="s">
        <v>28</v>
      </c>
      <c r="B23" s="19" t="s">
        <v>29</v>
      </c>
      <c r="C23" s="28">
        <v>272</v>
      </c>
      <c r="D23" s="12"/>
      <c r="E23" s="13">
        <f t="shared" si="2"/>
        <v>0</v>
      </c>
    </row>
    <row r="24" spans="1:5" x14ac:dyDescent="0.35">
      <c r="A24" s="9" t="s">
        <v>30</v>
      </c>
      <c r="B24" s="19" t="s">
        <v>31</v>
      </c>
      <c r="C24" s="28">
        <v>115</v>
      </c>
      <c r="D24" s="12"/>
      <c r="E24" s="13">
        <f t="shared" si="2"/>
        <v>0</v>
      </c>
    </row>
    <row r="25" spans="1:5" ht="29" x14ac:dyDescent="0.35">
      <c r="A25" s="9" t="s">
        <v>32</v>
      </c>
      <c r="B25" s="19" t="s">
        <v>33</v>
      </c>
      <c r="C25" s="28">
        <v>41</v>
      </c>
      <c r="D25" s="12"/>
      <c r="E25" s="13">
        <f t="shared" si="2"/>
        <v>0</v>
      </c>
    </row>
    <row r="26" spans="1:5" x14ac:dyDescent="0.35">
      <c r="A26" s="9" t="s">
        <v>86</v>
      </c>
      <c r="B26" s="19" t="s">
        <v>34</v>
      </c>
      <c r="C26" s="28">
        <v>51</v>
      </c>
      <c r="D26" s="12"/>
      <c r="E26" s="13">
        <f t="shared" si="2"/>
        <v>0</v>
      </c>
    </row>
    <row r="27" spans="1:5" x14ac:dyDescent="0.35">
      <c r="A27" s="9" t="s">
        <v>35</v>
      </c>
      <c r="B27" s="19" t="s">
        <v>36</v>
      </c>
      <c r="C27" s="28">
        <v>175</v>
      </c>
      <c r="D27" s="12"/>
      <c r="E27" s="13">
        <f t="shared" si="2"/>
        <v>0</v>
      </c>
    </row>
    <row r="28" spans="1:5" x14ac:dyDescent="0.35">
      <c r="A28" s="9" t="s">
        <v>37</v>
      </c>
      <c r="B28" s="19" t="s">
        <v>38</v>
      </c>
      <c r="C28" s="28">
        <v>381</v>
      </c>
      <c r="D28" s="12"/>
      <c r="E28" s="13">
        <f t="shared" si="2"/>
        <v>0</v>
      </c>
    </row>
    <row r="29" spans="1:5" x14ac:dyDescent="0.35">
      <c r="A29" s="9" t="s">
        <v>39</v>
      </c>
      <c r="B29" s="19" t="s">
        <v>40</v>
      </c>
      <c r="C29" s="28">
        <v>188</v>
      </c>
      <c r="D29" s="12"/>
      <c r="E29" s="13">
        <f t="shared" si="2"/>
        <v>0</v>
      </c>
    </row>
    <row r="30" spans="1:5" x14ac:dyDescent="0.35">
      <c r="A30" s="9" t="s">
        <v>87</v>
      </c>
      <c r="B30" s="40" t="s">
        <v>41</v>
      </c>
      <c r="C30" s="28">
        <v>51</v>
      </c>
      <c r="D30" s="12"/>
      <c r="E30" s="13">
        <f t="shared" ref="E30" si="3">IF(D30="Yes",$C30*$D$8,0)</f>
        <v>0</v>
      </c>
    </row>
    <row r="31" spans="1:5" ht="18" customHeight="1" thickBot="1" x14ac:dyDescent="0.5">
      <c r="A31" s="79" t="s">
        <v>106</v>
      </c>
      <c r="B31" s="80"/>
      <c r="C31" s="80"/>
      <c r="D31" s="80"/>
      <c r="E31" s="81"/>
    </row>
    <row r="32" spans="1:5" ht="15.5" thickTop="1" thickBot="1" x14ac:dyDescent="0.4">
      <c r="A32" s="82" t="s">
        <v>65</v>
      </c>
      <c r="B32" s="83"/>
      <c r="C32" s="83"/>
      <c r="D32" s="83"/>
      <c r="E32" s="84"/>
    </row>
    <row r="33" spans="1:5" ht="15" thickTop="1" x14ac:dyDescent="0.35">
      <c r="A33" s="29" t="s">
        <v>69</v>
      </c>
      <c r="B33" s="30" t="s">
        <v>102</v>
      </c>
      <c r="C33" s="31">
        <v>1984</v>
      </c>
      <c r="D33" s="32"/>
      <c r="E33" s="33">
        <f>IF(D33="Yes",$C33*SUM($D$8:$D$8),0)</f>
        <v>0</v>
      </c>
    </row>
    <row r="34" spans="1:5" ht="29" x14ac:dyDescent="0.35">
      <c r="A34" s="9" t="s">
        <v>71</v>
      </c>
      <c r="B34" s="34" t="s">
        <v>70</v>
      </c>
      <c r="C34" s="28">
        <v>260</v>
      </c>
      <c r="D34" s="32"/>
      <c r="E34" s="33">
        <f t="shared" ref="E34:E44" si="4">IF(D34="Yes",$C34*SUM($D$8:$D$8),0)</f>
        <v>0</v>
      </c>
    </row>
    <row r="35" spans="1:5" ht="29" x14ac:dyDescent="0.35">
      <c r="A35" s="9" t="s">
        <v>72</v>
      </c>
      <c r="B35" s="34" t="s">
        <v>103</v>
      </c>
      <c r="C35" s="28">
        <v>1833</v>
      </c>
      <c r="D35" s="32"/>
      <c r="E35" s="33">
        <f t="shared" si="4"/>
        <v>0</v>
      </c>
    </row>
    <row r="36" spans="1:5" ht="43.5" x14ac:dyDescent="0.35">
      <c r="A36" s="9" t="s">
        <v>66</v>
      </c>
      <c r="B36" s="34" t="s">
        <v>73</v>
      </c>
      <c r="C36" s="28">
        <v>495</v>
      </c>
      <c r="D36" s="12"/>
      <c r="E36" s="33">
        <f t="shared" si="4"/>
        <v>0</v>
      </c>
    </row>
    <row r="37" spans="1:5" ht="29" x14ac:dyDescent="0.35">
      <c r="A37" s="35" t="s">
        <v>74</v>
      </c>
      <c r="B37" s="34" t="s">
        <v>75</v>
      </c>
      <c r="C37" s="44">
        <v>3592</v>
      </c>
      <c r="D37" s="12"/>
      <c r="E37" s="33">
        <f t="shared" si="4"/>
        <v>0</v>
      </c>
    </row>
    <row r="38" spans="1:5" ht="29" x14ac:dyDescent="0.35">
      <c r="A38" s="36" t="s">
        <v>67</v>
      </c>
      <c r="B38" s="34" t="s">
        <v>104</v>
      </c>
      <c r="C38" s="39">
        <v>498</v>
      </c>
      <c r="D38" s="12"/>
      <c r="E38" s="33">
        <f t="shared" si="4"/>
        <v>0</v>
      </c>
    </row>
    <row r="39" spans="1:5" ht="29" x14ac:dyDescent="0.35">
      <c r="A39" s="37" t="s">
        <v>76</v>
      </c>
      <c r="B39" s="34" t="s">
        <v>92</v>
      </c>
      <c r="C39" s="28">
        <v>700</v>
      </c>
      <c r="D39" s="32"/>
      <c r="E39" s="33">
        <f t="shared" si="4"/>
        <v>0</v>
      </c>
    </row>
    <row r="40" spans="1:5" x14ac:dyDescent="0.35">
      <c r="A40" s="37" t="s">
        <v>105</v>
      </c>
      <c r="B40" s="34" t="s">
        <v>77</v>
      </c>
      <c r="C40" s="28">
        <v>659</v>
      </c>
      <c r="D40" s="32"/>
      <c r="E40" s="33">
        <f t="shared" si="4"/>
        <v>0</v>
      </c>
    </row>
    <row r="41" spans="1:5" x14ac:dyDescent="0.35">
      <c r="A41" s="9" t="s">
        <v>84</v>
      </c>
      <c r="B41" s="34" t="s">
        <v>83</v>
      </c>
      <c r="C41" s="38">
        <v>1295</v>
      </c>
      <c r="D41" s="32"/>
      <c r="E41" s="33">
        <f t="shared" si="4"/>
        <v>0</v>
      </c>
    </row>
    <row r="42" spans="1:5" x14ac:dyDescent="0.35">
      <c r="A42" s="9" t="s">
        <v>68</v>
      </c>
      <c r="B42" s="34" t="s">
        <v>78</v>
      </c>
      <c r="C42" s="28">
        <v>730</v>
      </c>
      <c r="D42" s="32"/>
      <c r="E42" s="33">
        <f t="shared" si="4"/>
        <v>0</v>
      </c>
    </row>
    <row r="43" spans="1:5" x14ac:dyDescent="0.35">
      <c r="A43" s="9" t="s">
        <v>79</v>
      </c>
      <c r="B43" s="34" t="s">
        <v>80</v>
      </c>
      <c r="C43" s="38">
        <v>1522</v>
      </c>
      <c r="D43" s="32"/>
      <c r="E43" s="33">
        <f t="shared" si="4"/>
        <v>0</v>
      </c>
    </row>
    <row r="44" spans="1:5" x14ac:dyDescent="0.35">
      <c r="A44" s="9" t="s">
        <v>82</v>
      </c>
      <c r="B44" s="34" t="s">
        <v>81</v>
      </c>
      <c r="C44" s="28">
        <v>234</v>
      </c>
      <c r="D44" s="32"/>
      <c r="E44" s="33">
        <f t="shared" si="4"/>
        <v>0</v>
      </c>
    </row>
    <row r="45" spans="1:5" x14ac:dyDescent="0.35">
      <c r="A45" s="57" t="s">
        <v>42</v>
      </c>
      <c r="B45" s="58"/>
      <c r="C45" s="58"/>
      <c r="D45" s="10" t="s">
        <v>43</v>
      </c>
      <c r="E45" s="15">
        <f>IF(D8=0,0,SUM(E5:E44)/D8)</f>
        <v>0</v>
      </c>
    </row>
    <row r="46" spans="1:5" ht="18.5" x14ac:dyDescent="0.45">
      <c r="A46" s="46" t="s">
        <v>44</v>
      </c>
      <c r="B46" s="47"/>
      <c r="C46" s="47"/>
      <c r="D46" s="47"/>
      <c r="E46" s="48"/>
    </row>
    <row r="47" spans="1:5" x14ac:dyDescent="0.35">
      <c r="A47" s="60" t="s">
        <v>45</v>
      </c>
      <c r="B47" s="61"/>
      <c r="C47" s="61"/>
      <c r="D47" s="61"/>
      <c r="E47" s="13">
        <f>ROUND(0.0035*E45,2)</f>
        <v>0</v>
      </c>
    </row>
    <row r="48" spans="1:5" x14ac:dyDescent="0.35">
      <c r="A48" s="60" t="s">
        <v>46</v>
      </c>
      <c r="B48" s="61"/>
      <c r="C48" s="61"/>
      <c r="D48" s="61"/>
      <c r="E48" s="13">
        <f>5*2.25</f>
        <v>11.25</v>
      </c>
    </row>
    <row r="49" spans="1:5" x14ac:dyDescent="0.35">
      <c r="A49" s="60" t="s">
        <v>62</v>
      </c>
      <c r="B49" s="61"/>
      <c r="C49" s="61"/>
      <c r="D49" s="61"/>
      <c r="E49" s="13">
        <v>18</v>
      </c>
    </row>
    <row r="50" spans="1:5" x14ac:dyDescent="0.35">
      <c r="A50" s="57" t="s">
        <v>47</v>
      </c>
      <c r="B50" s="58"/>
      <c r="C50" s="58"/>
      <c r="D50" s="10" t="s">
        <v>43</v>
      </c>
      <c r="E50" s="13">
        <f>IF(SUM(E45:E49)&lt;100,0,SUM(E45:E49))</f>
        <v>0</v>
      </c>
    </row>
    <row r="51" spans="1:5" x14ac:dyDescent="0.35">
      <c r="A51" s="57" t="s">
        <v>48</v>
      </c>
      <c r="B51" s="58"/>
      <c r="C51" s="58"/>
      <c r="D51" s="10" t="str">
        <f>IF(D8=0,"",IF(D8=1,"1 Vehicle",D8&amp;"Vehicles"))</f>
        <v/>
      </c>
      <c r="E51" s="13">
        <f>E50*D8</f>
        <v>0</v>
      </c>
    </row>
    <row r="52" spans="1:5" ht="18.5" x14ac:dyDescent="0.45">
      <c r="A52" s="46" t="s">
        <v>49</v>
      </c>
      <c r="B52" s="47"/>
      <c r="C52" s="47"/>
      <c r="D52" s="47"/>
      <c r="E52" s="48"/>
    </row>
    <row r="53" spans="1:5" x14ac:dyDescent="0.35">
      <c r="A53" s="16" t="s">
        <v>50</v>
      </c>
      <c r="B53" s="59"/>
      <c r="C53" s="59"/>
      <c r="D53" s="17" t="s">
        <v>51</v>
      </c>
      <c r="E53" s="18"/>
    </row>
    <row r="54" spans="1:5" x14ac:dyDescent="0.35">
      <c r="A54" s="16" t="s">
        <v>52</v>
      </c>
      <c r="B54" s="59"/>
      <c r="C54" s="59"/>
      <c r="D54" s="17" t="s">
        <v>53</v>
      </c>
      <c r="E54" s="18"/>
    </row>
    <row r="55" spans="1:5" x14ac:dyDescent="0.35">
      <c r="A55" s="16" t="s">
        <v>54</v>
      </c>
      <c r="B55" s="59"/>
      <c r="C55" s="59"/>
      <c r="D55" s="17" t="s">
        <v>55</v>
      </c>
      <c r="E55" s="18"/>
    </row>
    <row r="56" spans="1:5" ht="18.5" x14ac:dyDescent="0.45">
      <c r="A56" s="46" t="s">
        <v>56</v>
      </c>
      <c r="B56" s="47"/>
      <c r="C56" s="47"/>
      <c r="D56" s="47"/>
      <c r="E56" s="48"/>
    </row>
    <row r="57" spans="1:5" x14ac:dyDescent="0.35">
      <c r="A57" s="23" t="s">
        <v>58</v>
      </c>
      <c r="B57" s="49" t="s">
        <v>59</v>
      </c>
      <c r="C57" s="50"/>
      <c r="D57" s="24" t="s">
        <v>57</v>
      </c>
      <c r="E57" s="25">
        <v>310030443</v>
      </c>
    </row>
    <row r="58" spans="1:5" x14ac:dyDescent="0.35">
      <c r="A58" s="26" t="s">
        <v>52</v>
      </c>
      <c r="B58" s="51" t="s">
        <v>60</v>
      </c>
      <c r="C58" s="52"/>
      <c r="D58" s="52"/>
      <c r="E58" s="53"/>
    </row>
    <row r="59" spans="1:5" ht="15" thickBot="1" x14ac:dyDescent="0.4">
      <c r="A59" s="27" t="s">
        <v>54</v>
      </c>
      <c r="B59" s="54" t="s">
        <v>61</v>
      </c>
      <c r="C59" s="55"/>
      <c r="D59" s="55"/>
      <c r="E59" s="56"/>
    </row>
    <row r="60" spans="1:5" ht="15" thickTop="1" x14ac:dyDescent="0.35"/>
  </sheetData>
  <mergeCells count="25">
    <mergeCell ref="A49:D49"/>
    <mergeCell ref="A1:E1"/>
    <mergeCell ref="A2:E2"/>
    <mergeCell ref="A3:E3"/>
    <mergeCell ref="D5:E5"/>
    <mergeCell ref="A6:E6"/>
    <mergeCell ref="A9:E9"/>
    <mergeCell ref="A11:E11"/>
    <mergeCell ref="A45:C45"/>
    <mergeCell ref="A46:E46"/>
    <mergeCell ref="A47:D47"/>
    <mergeCell ref="A48:D48"/>
    <mergeCell ref="A32:E32"/>
    <mergeCell ref="C10:D10"/>
    <mergeCell ref="A31:E31"/>
    <mergeCell ref="A56:E56"/>
    <mergeCell ref="B57:C57"/>
    <mergeCell ref="B58:E58"/>
    <mergeCell ref="B59:E59"/>
    <mergeCell ref="A50:C50"/>
    <mergeCell ref="A51:C51"/>
    <mergeCell ref="A52:E52"/>
    <mergeCell ref="B53:C53"/>
    <mergeCell ref="B54:C54"/>
    <mergeCell ref="B55:C55"/>
  </mergeCells>
  <dataValidations disablePrompts="1" count="1">
    <dataValidation type="list" allowBlank="1" showInputMessage="1" showErrorMessage="1" error="Only Yes or No may be entered." sqref="D33:D44 D13:D17 D19:D30">
      <formula1>"Yes, No"</formula1>
    </dataValidation>
  </dataValidations>
  <pageMargins left="0.45" right="0.45" top="0.75" bottom="0.75" header="0.3" footer="0.3"/>
  <pageSetup fitToWidth="0" fitToHeight="0" orientation="portrait" r:id="rId1"/>
  <headerFooter>
    <oddHeader>&amp;CPO# ____________________________&amp;R1/19/2024</oddHeader>
  </headerFooter>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01261B-E033-4BD6-9737-EE6FAA9AA9C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s>
</ds:datastoreItem>
</file>

<file path=customXml/itemProps2.xml><?xml version="1.0" encoding="utf-8"?>
<ds:datastoreItem xmlns:ds="http://schemas.openxmlformats.org/officeDocument/2006/customXml" ds:itemID="{B46380F7-CF4A-4452-A5A8-7378D54053B1}">
  <ds:schemaRefs>
    <ds:schemaRef ds:uri="http://schemas.microsoft.com/sharepoint/v3/contenttype/forms"/>
  </ds:schemaRefs>
</ds:datastoreItem>
</file>

<file path=customXml/itemProps3.xml><?xml version="1.0" encoding="utf-8"?>
<ds:datastoreItem xmlns:ds="http://schemas.openxmlformats.org/officeDocument/2006/customXml" ds:itemID="{788464BE-EAF8-4459-9845-33D7DCE68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2024-01-05T19:01:50Z</cp:lastPrinted>
  <dcterms:created xsi:type="dcterms:W3CDTF">2019-01-03T17:32:27Z</dcterms:created>
  <dcterms:modified xsi:type="dcterms:W3CDTF">2024-01-26T14:33:56Z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161300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